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ervidor\Orçamentos\04 - Esporte e lazer\Arena - Vila da Paz\CONSTRUÇÃO_ARENA_VILA_DA_PAZ\LICITAÇÃO enviado 14-02-2022\LOTE 01\"/>
    </mc:Choice>
  </mc:AlternateContent>
  <xr:revisionPtr revIDLastSave="0" documentId="13_ncr:1_{319382C1-ECD6-4402-A182-031699EB01AE}" xr6:coauthVersionLast="47" xr6:coauthVersionMax="47" xr10:uidLastSave="{00000000-0000-0000-0000-000000000000}"/>
  <bookViews>
    <workbookView xWindow="-120" yWindow="-120" windowWidth="24240" windowHeight="12825" activeTab="1" xr2:uid="{00000000-000D-0000-FFFF-FFFF00000000}"/>
  </bookViews>
  <sheets>
    <sheet name="Orçamento" sheetId="3" r:id="rId1"/>
    <sheet name="Cronograma" sheetId="4" r:id="rId2"/>
  </sheets>
  <definedNames>
    <definedName name="_xlnm._FilterDatabase" localSheetId="0" hidden="1">Orçamento!$A$13:$K$390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C45" i="4" l="1"/>
  <c r="AB45" i="4"/>
  <c r="AA45" i="4"/>
  <c r="Z45" i="4"/>
  <c r="X45" i="4"/>
  <c r="W45" i="4"/>
  <c r="V45" i="4"/>
  <c r="U45" i="4"/>
  <c r="S45" i="4"/>
  <c r="R45" i="4"/>
  <c r="Q45" i="4"/>
  <c r="P45" i="4"/>
  <c r="N45" i="4"/>
  <c r="M45" i="4"/>
  <c r="L45" i="4"/>
  <c r="K45" i="4"/>
  <c r="I45" i="4"/>
  <c r="H45" i="4"/>
  <c r="G45" i="4"/>
  <c r="F45" i="4"/>
  <c r="H387" i="3"/>
  <c r="H386" i="3"/>
  <c r="H382" i="3"/>
  <c r="H376" i="3"/>
  <c r="H375" i="3"/>
  <c r="H374" i="3"/>
  <c r="H373" i="3"/>
  <c r="H361" i="3"/>
  <c r="H360" i="3"/>
  <c r="H359" i="3"/>
  <c r="H358" i="3"/>
  <c r="H356" i="3"/>
  <c r="H355" i="3"/>
  <c r="H354" i="3"/>
  <c r="H353" i="3"/>
  <c r="H352" i="3"/>
  <c r="H351" i="3"/>
  <c r="H350" i="3"/>
  <c r="H349" i="3"/>
  <c r="H343" i="3"/>
  <c r="H342" i="3"/>
  <c r="H334" i="3"/>
  <c r="H330" i="3"/>
  <c r="H327" i="3"/>
  <c r="H326" i="3"/>
  <c r="H320" i="3"/>
  <c r="H311" i="3"/>
  <c r="H284" i="3"/>
  <c r="H283" i="3"/>
  <c r="H282" i="3"/>
  <c r="H278" i="3"/>
  <c r="H269" i="3"/>
  <c r="H241" i="3"/>
  <c r="H236" i="3"/>
  <c r="H234" i="3"/>
  <c r="H212" i="3"/>
  <c r="H208" i="3"/>
  <c r="H207" i="3"/>
  <c r="H205" i="3"/>
  <c r="H191" i="3"/>
  <c r="H138" i="3"/>
  <c r="H137" i="3"/>
  <c r="H122" i="3"/>
  <c r="H121" i="3"/>
  <c r="H119" i="3"/>
  <c r="H105" i="3"/>
  <c r="H50" i="3"/>
  <c r="H49" i="3"/>
  <c r="H37" i="3"/>
  <c r="H36" i="3"/>
  <c r="H31" i="3"/>
  <c r="H378" i="3"/>
  <c r="H377" i="3"/>
  <c r="H367" i="3"/>
  <c r="H366" i="3"/>
  <c r="H365" i="3"/>
  <c r="H364" i="3"/>
  <c r="H347" i="3"/>
  <c r="H346" i="3"/>
  <c r="H345" i="3"/>
  <c r="H339" i="3"/>
  <c r="H337" i="3"/>
  <c r="H336" i="3"/>
  <c r="H335" i="3"/>
  <c r="H328" i="3"/>
  <c r="H324" i="3"/>
  <c r="H322" i="3"/>
  <c r="H321" i="3"/>
  <c r="H290" i="3"/>
  <c r="H289" i="3"/>
  <c r="H285" i="3"/>
  <c r="H281" i="3"/>
  <c r="H280" i="3"/>
  <c r="H265" i="3"/>
  <c r="H264" i="3"/>
  <c r="H263" i="3"/>
  <c r="H259" i="3"/>
  <c r="H256" i="3"/>
  <c r="H161" i="3"/>
  <c r="H160" i="3"/>
  <c r="H159" i="3"/>
  <c r="H157" i="3"/>
  <c r="H151" i="3"/>
  <c r="H149" i="3"/>
  <c r="H148" i="3"/>
  <c r="H147" i="3"/>
  <c r="H146" i="3"/>
  <c r="H145" i="3"/>
  <c r="H144" i="3"/>
  <c r="H140" i="3"/>
  <c r="H80" i="3"/>
  <c r="H79" i="3"/>
  <c r="H78" i="3"/>
  <c r="H76" i="3"/>
  <c r="H67" i="3"/>
  <c r="H63" i="3"/>
  <c r="H62" i="3"/>
  <c r="H61" i="3"/>
  <c r="H60" i="3"/>
  <c r="H59" i="3"/>
  <c r="H58" i="3"/>
  <c r="H333" i="3"/>
  <c r="H332" i="3"/>
  <c r="H310" i="3"/>
  <c r="H308" i="3"/>
  <c r="H307" i="3"/>
  <c r="H306" i="3"/>
  <c r="H305" i="3"/>
  <c r="H286" i="3"/>
  <c r="H270" i="3"/>
  <c r="H262" i="3"/>
  <c r="H255" i="3"/>
  <c r="H221" i="3"/>
  <c r="H214" i="3"/>
  <c r="H211" i="3"/>
  <c r="H210" i="3"/>
  <c r="H209" i="3"/>
  <c r="H196" i="3"/>
  <c r="H192" i="3"/>
  <c r="H169" i="3"/>
  <c r="H168" i="3"/>
  <c r="H167" i="3"/>
  <c r="H165" i="3"/>
  <c r="H164" i="3"/>
  <c r="H163" i="3"/>
  <c r="H150" i="3"/>
  <c r="H125" i="3"/>
  <c r="H124" i="3"/>
  <c r="H123" i="3"/>
  <c r="H110" i="3"/>
  <c r="H106" i="3"/>
  <c r="H87" i="3"/>
  <c r="H86" i="3"/>
  <c r="H65" i="3"/>
  <c r="H64" i="3"/>
  <c r="H51" i="3"/>
  <c r="H40" i="3"/>
  <c r="H39" i="3"/>
  <c r="H38" i="3"/>
  <c r="H22" i="3"/>
  <c r="H385" i="3"/>
  <c r="H384" i="3"/>
  <c r="H383" i="3"/>
  <c r="H381" i="3"/>
  <c r="H380" i="3"/>
  <c r="H372" i="3"/>
  <c r="H371" i="3"/>
  <c r="H370" i="3"/>
  <c r="H369" i="3"/>
  <c r="H362" i="3"/>
  <c r="H344" i="3"/>
  <c r="H341" i="3"/>
  <c r="H340" i="3"/>
  <c r="H338" i="3"/>
  <c r="H331" i="3"/>
  <c r="H329" i="3"/>
  <c r="H325" i="3"/>
  <c r="H323" i="3"/>
  <c r="H318" i="3"/>
  <c r="H317" i="3"/>
  <c r="H316" i="3"/>
  <c r="H315" i="3"/>
  <c r="H314" i="3"/>
  <c r="H313" i="3"/>
  <c r="H312" i="3"/>
  <c r="H309" i="3"/>
  <c r="H304" i="3"/>
  <c r="H303" i="3"/>
  <c r="H302" i="3"/>
  <c r="H301" i="3"/>
  <c r="H300" i="3"/>
  <c r="H299" i="3"/>
  <c r="H298" i="3"/>
  <c r="H297" i="3"/>
  <c r="H296" i="3"/>
  <c r="H295" i="3"/>
  <c r="H294" i="3"/>
  <c r="H293" i="3"/>
  <c r="H292" i="3"/>
  <c r="H291" i="3"/>
  <c r="H288" i="3"/>
  <c r="H287" i="3"/>
  <c r="H279" i="3"/>
  <c r="H277" i="3"/>
  <c r="H276" i="3"/>
  <c r="H275" i="3"/>
  <c r="H274" i="3"/>
  <c r="H273" i="3"/>
  <c r="H272" i="3"/>
  <c r="H271" i="3"/>
  <c r="H268" i="3"/>
  <c r="H267" i="3"/>
  <c r="H266" i="3"/>
  <c r="H261" i="3"/>
  <c r="H260" i="3"/>
  <c r="H258" i="3"/>
  <c r="H257" i="3"/>
  <c r="H253" i="3"/>
  <c r="H252" i="3"/>
  <c r="H251" i="3"/>
  <c r="H250" i="3"/>
  <c r="H249" i="3"/>
  <c r="H248" i="3"/>
  <c r="H247" i="3"/>
  <c r="H246" i="3"/>
  <c r="H245" i="3"/>
  <c r="H244" i="3"/>
  <c r="H243" i="3"/>
  <c r="H242" i="3"/>
  <c r="H240" i="3"/>
  <c r="H239" i="3"/>
  <c r="H238" i="3"/>
  <c r="H237" i="3"/>
  <c r="H235" i="3"/>
  <c r="H233" i="3"/>
  <c r="H232" i="3"/>
  <c r="H231" i="3"/>
  <c r="H229" i="3"/>
  <c r="H228" i="3"/>
  <c r="H227" i="3"/>
  <c r="H226" i="3"/>
  <c r="H225" i="3"/>
  <c r="H224" i="3"/>
  <c r="H223" i="3"/>
  <c r="H222" i="3"/>
  <c r="H220" i="3"/>
  <c r="H219" i="3"/>
  <c r="H218" i="3"/>
  <c r="H217" i="3"/>
  <c r="H216" i="3"/>
  <c r="H215" i="3"/>
  <c r="H213" i="3"/>
  <c r="H206" i="3"/>
  <c r="H204" i="3"/>
  <c r="H203" i="3"/>
  <c r="H202" i="3"/>
  <c r="H201" i="3"/>
  <c r="H200" i="3"/>
  <c r="H199" i="3"/>
  <c r="H198" i="3"/>
  <c r="H197" i="3"/>
  <c r="H195" i="3"/>
  <c r="H194" i="3"/>
  <c r="H193" i="3"/>
  <c r="H190" i="3"/>
  <c r="H188" i="3"/>
  <c r="H187" i="3"/>
  <c r="H186" i="3"/>
  <c r="H185" i="3"/>
  <c r="H184" i="3"/>
  <c r="H183" i="3"/>
  <c r="H182" i="3"/>
  <c r="H181" i="3"/>
  <c r="H180" i="3"/>
  <c r="H179" i="3"/>
  <c r="H178" i="3"/>
  <c r="H177" i="3"/>
  <c r="H176" i="3"/>
  <c r="H175" i="3"/>
  <c r="H174" i="3"/>
  <c r="H173" i="3"/>
  <c r="H172" i="3"/>
  <c r="H171" i="3"/>
  <c r="H170" i="3"/>
  <c r="H166" i="3"/>
  <c r="H162" i="3"/>
  <c r="H158" i="3"/>
  <c r="H156" i="3"/>
  <c r="H155" i="3"/>
  <c r="H154" i="3"/>
  <c r="H153" i="3"/>
  <c r="H152" i="3"/>
  <c r="H143" i="3"/>
  <c r="H142" i="3"/>
  <c r="H141" i="3"/>
  <c r="H139" i="3"/>
  <c r="H136" i="3"/>
  <c r="H135" i="3"/>
  <c r="H134" i="3"/>
  <c r="H133" i="3"/>
  <c r="H132" i="3"/>
  <c r="H131" i="3"/>
  <c r="H130" i="3"/>
  <c r="H129" i="3"/>
  <c r="H128" i="3"/>
  <c r="H127" i="3"/>
  <c r="H126" i="3"/>
  <c r="H120" i="3"/>
  <c r="H118" i="3"/>
  <c r="H117" i="3"/>
  <c r="H116" i="3"/>
  <c r="H115" i="3"/>
  <c r="H114" i="3"/>
  <c r="H113" i="3"/>
  <c r="H112" i="3"/>
  <c r="H111" i="3"/>
  <c r="H109" i="3"/>
  <c r="H108" i="3"/>
  <c r="H107" i="3"/>
  <c r="H104" i="3"/>
  <c r="H102" i="3"/>
  <c r="H101" i="3"/>
  <c r="H100" i="3"/>
  <c r="H99" i="3"/>
  <c r="H98" i="3"/>
  <c r="H97" i="3"/>
  <c r="H96" i="3"/>
  <c r="H95" i="3"/>
  <c r="H94" i="3"/>
  <c r="H93" i="3"/>
  <c r="H92" i="3"/>
  <c r="H91" i="3"/>
  <c r="H90" i="3"/>
  <c r="H89" i="3"/>
  <c r="H88" i="3"/>
  <c r="H85" i="3"/>
  <c r="H84" i="3"/>
  <c r="H83" i="3"/>
  <c r="H82" i="3"/>
  <c r="H81" i="3"/>
  <c r="H77" i="3"/>
  <c r="H75" i="3"/>
  <c r="H74" i="3"/>
  <c r="H73" i="3"/>
  <c r="H72" i="3"/>
  <c r="H71" i="3"/>
  <c r="H70" i="3"/>
  <c r="H69" i="3"/>
  <c r="H68" i="3"/>
  <c r="H66" i="3"/>
  <c r="H57" i="3"/>
  <c r="H56" i="3"/>
  <c r="H55" i="3"/>
  <c r="H53" i="3"/>
  <c r="H52" i="3"/>
  <c r="H48" i="3"/>
  <c r="H47" i="3"/>
  <c r="H46" i="3"/>
  <c r="H45" i="3"/>
  <c r="H44" i="3"/>
  <c r="H43" i="3"/>
  <c r="H42" i="3"/>
  <c r="H41" i="3"/>
  <c r="H35" i="3"/>
  <c r="H34" i="3"/>
  <c r="H33" i="3"/>
  <c r="H32" i="3"/>
  <c r="H30" i="3"/>
  <c r="H29" i="3"/>
  <c r="H28" i="3"/>
  <c r="H27" i="3"/>
  <c r="H26" i="3"/>
  <c r="H25" i="3"/>
  <c r="H24" i="3"/>
  <c r="H23" i="3"/>
  <c r="H21" i="3"/>
  <c r="H20" i="3"/>
  <c r="H19" i="3"/>
  <c r="H54" i="3"/>
  <c r="H18" i="3"/>
  <c r="H17" i="3"/>
  <c r="H16" i="3"/>
  <c r="H14" i="3" l="1"/>
  <c r="E230" i="3"/>
  <c r="D25" i="4" s="1"/>
  <c r="E254" i="3"/>
  <c r="D27" i="4" s="1"/>
  <c r="J28" i="4" s="1"/>
  <c r="E189" i="3"/>
  <c r="D23" i="4" s="1"/>
  <c r="O24" i="4" s="1"/>
  <c r="E368" i="3"/>
  <c r="D37" i="4" s="1"/>
  <c r="E38" i="4" s="1"/>
  <c r="E103" i="3"/>
  <c r="D21" i="4" s="1"/>
  <c r="E348" i="3"/>
  <c r="D31" i="4" s="1"/>
  <c r="Y32" i="4" s="1"/>
  <c r="E357" i="3"/>
  <c r="D33" i="4" s="1"/>
  <c r="Y34" i="4" s="1"/>
  <c r="E319" i="3"/>
  <c r="D29" i="4" s="1"/>
  <c r="E379" i="3"/>
  <c r="D39" i="4" s="1"/>
  <c r="E363" i="3"/>
  <c r="D35" i="4" s="1"/>
  <c r="E15" i="3"/>
  <c r="D19" i="4" s="1"/>
  <c r="Y22" i="4" l="1"/>
  <c r="T22" i="4"/>
  <c r="D42" i="4"/>
  <c r="D45" i="4" s="1"/>
  <c r="Y20" i="4"/>
  <c r="T20" i="4"/>
  <c r="Y36" i="4"/>
  <c r="T36" i="4"/>
  <c r="O36" i="4"/>
  <c r="J36" i="4"/>
  <c r="E36" i="4"/>
  <c r="T28" i="4"/>
  <c r="O28" i="4"/>
  <c r="Y40" i="4"/>
  <c r="E40" i="4"/>
  <c r="J26" i="4"/>
  <c r="E26" i="4"/>
  <c r="O30" i="4"/>
  <c r="T30" i="4"/>
  <c r="G388" i="3"/>
  <c r="G389" i="3" s="1"/>
  <c r="H9" i="3" s="1"/>
  <c r="H11" i="3" s="1"/>
  <c r="J42" i="4" l="1"/>
  <c r="J45" i="4" s="1"/>
  <c r="O42" i="4"/>
  <c r="O45" i="4" s="1"/>
  <c r="T42" i="4"/>
  <c r="T45" i="4" s="1"/>
  <c r="E42" i="4"/>
  <c r="E45" i="4" s="1"/>
  <c r="Y42" i="4"/>
  <c r="Y45" i="4" s="1"/>
  <c r="I348" i="3"/>
  <c r="I254" i="3"/>
  <c r="I363" i="3"/>
  <c r="I379" i="3"/>
  <c r="I357" i="3"/>
  <c r="I368" i="3"/>
  <c r="I319" i="3"/>
  <c r="I189" i="3"/>
  <c r="I15" i="3"/>
  <c r="I103" i="3"/>
  <c r="I230" i="3"/>
  <c r="I119" i="3"/>
  <c r="I31" i="3"/>
  <c r="I371" i="3"/>
  <c r="I355" i="3"/>
  <c r="I347" i="3"/>
  <c r="I339" i="3"/>
  <c r="I331" i="3"/>
  <c r="I323" i="3"/>
  <c r="I315" i="3"/>
  <c r="I307" i="3"/>
  <c r="I299" i="3"/>
  <c r="I291" i="3"/>
  <c r="I283" i="3"/>
  <c r="I275" i="3"/>
  <c r="I259" i="3"/>
  <c r="I235" i="3"/>
  <c r="I227" i="3"/>
  <c r="I219" i="3"/>
  <c r="I211" i="3"/>
  <c r="I203" i="3"/>
  <c r="I195" i="3"/>
  <c r="I187" i="3"/>
  <c r="I179" i="3"/>
  <c r="I163" i="3"/>
  <c r="I147" i="3"/>
  <c r="I123" i="3"/>
  <c r="I67" i="3"/>
  <c r="I59" i="3"/>
  <c r="I18" i="3"/>
  <c r="I111" i="3"/>
  <c r="I213" i="3"/>
  <c r="I317" i="3"/>
  <c r="I63" i="3"/>
  <c r="I269" i="3"/>
  <c r="I52" i="3"/>
  <c r="I153" i="3"/>
  <c r="I268" i="3"/>
  <c r="I125" i="3"/>
  <c r="I366" i="3"/>
  <c r="I354" i="3"/>
  <c r="I102" i="3"/>
  <c r="I201" i="3"/>
  <c r="I298" i="3"/>
  <c r="I58" i="3"/>
  <c r="I28" i="3"/>
  <c r="I270" i="3"/>
  <c r="I374" i="3"/>
  <c r="I104" i="3"/>
  <c r="I202" i="3"/>
  <c r="I370" i="3"/>
  <c r="I263" i="3"/>
  <c r="I356" i="3"/>
  <c r="I207" i="3"/>
  <c r="I107" i="3"/>
  <c r="I228" i="3"/>
  <c r="I38" i="3"/>
  <c r="I322" i="3"/>
  <c r="I19" i="3"/>
  <c r="I16" i="3"/>
  <c r="I108" i="3"/>
  <c r="I220" i="3"/>
  <c r="I372" i="3"/>
  <c r="I265" i="3"/>
  <c r="I386" i="3"/>
  <c r="I282" i="3"/>
  <c r="I98" i="3"/>
  <c r="I197" i="3"/>
  <c r="I294" i="3"/>
  <c r="I308" i="3"/>
  <c r="I138" i="3"/>
  <c r="I251" i="3"/>
  <c r="I100" i="3"/>
  <c r="I330" i="3"/>
  <c r="I385" i="3"/>
  <c r="I56" i="3"/>
  <c r="I121" i="3"/>
  <c r="I274" i="3"/>
  <c r="I162" i="3"/>
  <c r="I47" i="3"/>
  <c r="I280" i="3"/>
  <c r="I81" i="3"/>
  <c r="I112" i="3"/>
  <c r="I344" i="3"/>
  <c r="I353" i="3"/>
  <c r="I173" i="3"/>
  <c r="I309" i="3"/>
  <c r="I73" i="3"/>
  <c r="I212" i="3"/>
  <c r="I175" i="3"/>
  <c r="I271" i="3"/>
  <c r="I61" i="3"/>
  <c r="I320" i="3"/>
  <c r="I250" i="3"/>
  <c r="I328" i="3"/>
  <c r="I26" i="3"/>
  <c r="I120" i="3"/>
  <c r="I223" i="3"/>
  <c r="I341" i="3"/>
  <c r="I145" i="3"/>
  <c r="I327" i="3"/>
  <c r="I70" i="3"/>
  <c r="I171" i="3"/>
  <c r="I279" i="3"/>
  <c r="I192" i="3"/>
  <c r="I50" i="3"/>
  <c r="I20" i="3"/>
  <c r="I114" i="3"/>
  <c r="I217" i="3"/>
  <c r="I312" i="3"/>
  <c r="I78" i="3"/>
  <c r="I93" i="3"/>
  <c r="I333" i="3"/>
  <c r="I21" i="3"/>
  <c r="I115" i="3"/>
  <c r="I218" i="3"/>
  <c r="I22" i="3"/>
  <c r="I321" i="3"/>
  <c r="I376" i="3"/>
  <c r="I23" i="3"/>
  <c r="I116" i="3"/>
  <c r="I239" i="3"/>
  <c r="I106" i="3"/>
  <c r="I346" i="3"/>
  <c r="I83" i="3"/>
  <c r="I24" i="3"/>
  <c r="I117" i="3"/>
  <c r="I229" i="3"/>
  <c r="I39" i="3"/>
  <c r="I324" i="3"/>
  <c r="I42" i="3"/>
  <c r="I17" i="3"/>
  <c r="I109" i="3"/>
  <c r="I206" i="3"/>
  <c r="I302" i="3"/>
  <c r="I62" i="3"/>
  <c r="I241" i="3"/>
  <c r="I170" i="3"/>
  <c r="I224" i="3"/>
  <c r="I55" i="3"/>
  <c r="I377" i="3"/>
  <c r="I156" i="3"/>
  <c r="I180" i="3"/>
  <c r="I311" i="3"/>
  <c r="I261" i="3"/>
  <c r="I216" i="3"/>
  <c r="I242" i="3"/>
  <c r="I360" i="3"/>
  <c r="I178" i="3"/>
  <c r="I233" i="3"/>
  <c r="I161" i="3"/>
  <c r="I72" i="3"/>
  <c r="I257" i="3"/>
  <c r="I337" i="3"/>
  <c r="I174" i="3"/>
  <c r="I225" i="3"/>
  <c r="I74" i="3"/>
  <c r="I349" i="3"/>
  <c r="I293" i="3"/>
  <c r="I253" i="3"/>
  <c r="I40" i="3"/>
  <c r="I387" i="3"/>
  <c r="I35" i="3"/>
  <c r="I133" i="3"/>
  <c r="I232" i="3"/>
  <c r="I381" i="3"/>
  <c r="I160" i="3"/>
  <c r="I352" i="3"/>
  <c r="I82" i="3"/>
  <c r="I199" i="3"/>
  <c r="I296" i="3"/>
  <c r="I262" i="3"/>
  <c r="I205" i="3"/>
  <c r="I29" i="3"/>
  <c r="I128" i="3"/>
  <c r="I226" i="3"/>
  <c r="I325" i="3"/>
  <c r="I148" i="3"/>
  <c r="I135" i="3"/>
  <c r="I76" i="3"/>
  <c r="I30" i="3"/>
  <c r="I129" i="3"/>
  <c r="I238" i="3"/>
  <c r="I87" i="3"/>
  <c r="I345" i="3"/>
  <c r="I71" i="3"/>
  <c r="I32" i="3"/>
  <c r="I130" i="3"/>
  <c r="I248" i="3"/>
  <c r="I165" i="3"/>
  <c r="I122" i="3"/>
  <c r="I113" i="3"/>
  <c r="I33" i="3"/>
  <c r="I131" i="3"/>
  <c r="I240" i="3"/>
  <c r="I110" i="3"/>
  <c r="I36" i="3"/>
  <c r="I101" i="3"/>
  <c r="I25" i="3"/>
  <c r="I118" i="3"/>
  <c r="I222" i="3"/>
  <c r="I316" i="3"/>
  <c r="I144" i="3"/>
  <c r="I326" i="3"/>
  <c r="I277" i="3"/>
  <c r="I365" i="3"/>
  <c r="I48" i="3"/>
  <c r="I152" i="3"/>
  <c r="I243" i="3"/>
  <c r="I51" i="3"/>
  <c r="I281" i="3"/>
  <c r="I361" i="3"/>
  <c r="I92" i="3"/>
  <c r="I215" i="3"/>
  <c r="I304" i="3"/>
  <c r="I332" i="3"/>
  <c r="I278" i="3"/>
  <c r="I43" i="3"/>
  <c r="I136" i="3"/>
  <c r="I237" i="3"/>
  <c r="I369" i="3"/>
  <c r="I290" i="3"/>
  <c r="I188" i="3"/>
  <c r="I256" i="3"/>
  <c r="I44" i="3"/>
  <c r="I139" i="3"/>
  <c r="I247" i="3"/>
  <c r="I164" i="3"/>
  <c r="I378" i="3"/>
  <c r="I127" i="3"/>
  <c r="I45" i="3"/>
  <c r="I141" i="3"/>
  <c r="I260" i="3"/>
  <c r="I306" i="3"/>
  <c r="I234" i="3"/>
  <c r="I154" i="3"/>
  <c r="I46" i="3"/>
  <c r="I142" i="3"/>
  <c r="I249" i="3"/>
  <c r="I167" i="3"/>
  <c r="I137" i="3"/>
  <c r="I172" i="3"/>
  <c r="I34" i="3"/>
  <c r="I132" i="3"/>
  <c r="I231" i="3"/>
  <c r="I340" i="3"/>
  <c r="I159" i="3"/>
  <c r="I351" i="3"/>
  <c r="I69" i="3"/>
  <c r="I54" i="3"/>
  <c r="I91" i="3"/>
  <c r="I186" i="3"/>
  <c r="I295" i="3"/>
  <c r="I255" i="3"/>
  <c r="I49" i="3"/>
  <c r="I27" i="3"/>
  <c r="I126" i="3"/>
  <c r="I244" i="3"/>
  <c r="I383" i="3"/>
  <c r="I285" i="3"/>
  <c r="I373" i="3"/>
  <c r="I84" i="3"/>
  <c r="I181" i="3"/>
  <c r="I272" i="3"/>
  <c r="I209" i="3"/>
  <c r="I342" i="3"/>
  <c r="I384" i="3"/>
  <c r="I367" i="3"/>
  <c r="I85" i="3"/>
  <c r="I182" i="3"/>
  <c r="I313" i="3"/>
  <c r="I79" i="3"/>
  <c r="I284" i="3"/>
  <c r="I287" i="3"/>
  <c r="I88" i="3"/>
  <c r="I183" i="3"/>
  <c r="I300" i="3"/>
  <c r="I151" i="3"/>
  <c r="I358" i="3"/>
  <c r="I362" i="3"/>
  <c r="I89" i="3"/>
  <c r="I184" i="3"/>
  <c r="I301" i="3"/>
  <c r="I140" i="3"/>
  <c r="I350" i="3"/>
  <c r="I297" i="3"/>
  <c r="I77" i="3"/>
  <c r="I177" i="3"/>
  <c r="I266" i="3"/>
  <c r="I168" i="3"/>
  <c r="I364" i="3"/>
  <c r="I335" i="3"/>
  <c r="I318" i="3"/>
  <c r="I246" i="3"/>
  <c r="I245" i="3"/>
  <c r="I258" i="3"/>
  <c r="I57" i="3"/>
  <c r="I60" i="3"/>
  <c r="I66" i="3"/>
  <c r="I236" i="3"/>
  <c r="I380" i="3"/>
  <c r="I267" i="3"/>
  <c r="I208" i="3"/>
  <c r="I305" i="3"/>
  <c r="I80" i="3"/>
  <c r="I176" i="3"/>
  <c r="I68" i="3"/>
  <c r="I99" i="3"/>
  <c r="I198" i="3"/>
  <c r="I303" i="3"/>
  <c r="I310" i="3"/>
  <c r="I191" i="3"/>
  <c r="I41" i="3"/>
  <c r="I134" i="3"/>
  <c r="I252" i="3"/>
  <c r="I64" i="3"/>
  <c r="I336" i="3"/>
  <c r="I53" i="3"/>
  <c r="I94" i="3"/>
  <c r="I190" i="3"/>
  <c r="I288" i="3"/>
  <c r="I286" i="3"/>
  <c r="I375" i="3"/>
  <c r="I196" i="3"/>
  <c r="I105" i="3"/>
  <c r="I95" i="3"/>
  <c r="I193" i="3"/>
  <c r="I329" i="3"/>
  <c r="I149" i="3"/>
  <c r="I343" i="3"/>
  <c r="I150" i="3"/>
  <c r="I96" i="3"/>
  <c r="I194" i="3"/>
  <c r="I314" i="3"/>
  <c r="I264" i="3"/>
  <c r="I382" i="3"/>
  <c r="I334" i="3"/>
  <c r="I97" i="3"/>
  <c r="I204" i="3"/>
  <c r="I338" i="3"/>
  <c r="I157" i="3"/>
  <c r="I359" i="3"/>
  <c r="I65" i="3"/>
  <c r="I90" i="3"/>
  <c r="I185" i="3"/>
  <c r="I276" i="3"/>
  <c r="I221" i="3"/>
  <c r="I37" i="3"/>
  <c r="I124" i="3"/>
  <c r="I146" i="3"/>
  <c r="I155" i="3"/>
  <c r="I289" i="3"/>
  <c r="I210" i="3"/>
  <c r="I158" i="3"/>
  <c r="I200" i="3"/>
  <c r="I214" i="3"/>
  <c r="I143" i="3"/>
  <c r="I169" i="3"/>
  <c r="I86" i="3"/>
  <c r="I273" i="3"/>
  <c r="I292" i="3"/>
  <c r="I75" i="3"/>
  <c r="I166" i="3"/>
</calcChain>
</file>

<file path=xl/sharedStrings.xml><?xml version="1.0" encoding="utf-8"?>
<sst xmlns="http://schemas.openxmlformats.org/spreadsheetml/2006/main" count="1824" uniqueCount="792">
  <si>
    <t xml:space="preserve">OBRA: </t>
  </si>
  <si>
    <t xml:space="preserve">Tipo de Intervenção: </t>
  </si>
  <si>
    <t>CONSTRUÇÃO</t>
  </si>
  <si>
    <t>Área de intervenção:</t>
  </si>
  <si>
    <t>Endereço :</t>
  </si>
  <si>
    <t>Rua Paquequer esquina com Rua Panaçu - Vila da Paz, Itapevi - SP</t>
  </si>
  <si>
    <t>Investimento:</t>
  </si>
  <si>
    <t>TAB.  REF.:</t>
  </si>
  <si>
    <t>Invest./Área:</t>
  </si>
  <si>
    <t>Item</t>
  </si>
  <si>
    <t>Código</t>
  </si>
  <si>
    <t>Ref.</t>
  </si>
  <si>
    <t>Descrição dos Serviços</t>
  </si>
  <si>
    <t>Un.</t>
  </si>
  <si>
    <t>Qtd.</t>
  </si>
  <si>
    <t xml:space="preserve">Custo un. </t>
  </si>
  <si>
    <t>Custo Total</t>
  </si>
  <si>
    <t xml:space="preserve">% </t>
  </si>
  <si>
    <t>ARENA VILA DA PAZ</t>
  </si>
  <si>
    <t>01.01</t>
  </si>
  <si>
    <t>VESTIÁRIO</t>
  </si>
  <si>
    <t>01.01.01</t>
  </si>
  <si>
    <t>06.02.020</t>
  </si>
  <si>
    <t>Escavação Manual Em Solo De 1ª E 2ª Categoria Em Vala Ou Cava Até 1,5 M</t>
  </si>
  <si>
    <t>m3</t>
  </si>
  <si>
    <t>01.01.02</t>
  </si>
  <si>
    <t>Apiloamento Do Fundo De Valas, Para Simples Regularização</t>
  </si>
  <si>
    <t>m2</t>
  </si>
  <si>
    <t>01.01.03</t>
  </si>
  <si>
    <t>01.07.010</t>
  </si>
  <si>
    <t>Lastro De Concreto - 5 Cm</t>
  </si>
  <si>
    <t>01.01.04</t>
  </si>
  <si>
    <t>11.18.040</t>
  </si>
  <si>
    <t>Lastro De Pedra Britada</t>
  </si>
  <si>
    <t>01.01.05</t>
  </si>
  <si>
    <t>11.18.020</t>
  </si>
  <si>
    <t>Lastro De Areia</t>
  </si>
  <si>
    <t>01.01.06</t>
  </si>
  <si>
    <t>11.18.060</t>
  </si>
  <si>
    <t>Lona Plástica</t>
  </si>
  <si>
    <t>01.01.07</t>
  </si>
  <si>
    <t>13.80.033</t>
  </si>
  <si>
    <t>Tela Q-138 E Espaçador Treliçado P/Piso De Concreto</t>
  </si>
  <si>
    <t>01.01.08</t>
  </si>
  <si>
    <t>54.01.210</t>
  </si>
  <si>
    <t>Base De Brita Graduada</t>
  </si>
  <si>
    <t>01.01.09</t>
  </si>
  <si>
    <t>09.01.030</t>
  </si>
  <si>
    <t>Forma Em Madeira Comum Para Estrutura</t>
  </si>
  <si>
    <t>01.01.10</t>
  </si>
  <si>
    <t>10.01.040</t>
  </si>
  <si>
    <t>Armadura Em Barra De Aço Ca-50 (A Ou B) Fyk = 500 Mpa</t>
  </si>
  <si>
    <t>kg</t>
  </si>
  <si>
    <t>01.01.11</t>
  </si>
  <si>
    <t>11.01.290</t>
  </si>
  <si>
    <t>Concreto Usinado, Fck = 25 Mpa - Para Bombeamento</t>
  </si>
  <si>
    <t>01.01.12</t>
  </si>
  <si>
    <t>11.16.080</t>
  </si>
  <si>
    <t>Lançamento E Adensamento De Concreto Ou Massa Por Bombeamento</t>
  </si>
  <si>
    <t>01.01.13</t>
  </si>
  <si>
    <t>32.16.030</t>
  </si>
  <si>
    <t>Impermeabilização Em Membrana De Asfalto Modificado Com Elastômeros, Na Cor Preta</t>
  </si>
  <si>
    <t>01.01.14</t>
  </si>
  <si>
    <t>06.11.040</t>
  </si>
  <si>
    <t>Reaterro Manual Apiloado Sem Controle De Compactação</t>
  </si>
  <si>
    <t>01.01.15</t>
  </si>
  <si>
    <t>07.01.120</t>
  </si>
  <si>
    <t>Carga E Remoção De Terra Até A Distância Média De 1 Km</t>
  </si>
  <si>
    <t>01.01.16</t>
  </si>
  <si>
    <t>Transporte De Terra Por Caminhão Basculante, A Partir De 1Km</t>
  </si>
  <si>
    <t>m3xkm</t>
  </si>
  <si>
    <t>01.01.17</t>
  </si>
  <si>
    <t>05.09.007</t>
  </si>
  <si>
    <t>Taxa De Destinação De Resíduo Sólido Em Aterro, Tipo Solo/Terra</t>
  </si>
  <si>
    <t>01.01.18</t>
  </si>
  <si>
    <t>14.05.050</t>
  </si>
  <si>
    <t>Alvenaria De Bloco Cerâmico Estrutural, Uso Revestido, De 14 Cm</t>
  </si>
  <si>
    <t>01.01.19</t>
  </si>
  <si>
    <t>11.05.040</t>
  </si>
  <si>
    <t>Argamassa Graute</t>
  </si>
  <si>
    <t>01.01.20</t>
  </si>
  <si>
    <t>01.01.21</t>
  </si>
  <si>
    <t>Fornecimento De Estrutura Metálica Para Cobertura</t>
  </si>
  <si>
    <t>01.01.22</t>
  </si>
  <si>
    <t>Montagem De Estrutura Metálica Para Cobertura</t>
  </si>
  <si>
    <t>01.01.23</t>
  </si>
  <si>
    <t>07.03.137</t>
  </si>
  <si>
    <t>Telha Galvalume / Aco Galv Sanduiche  E=30Mm (Pur) / (Pir) Superior Trapez H=40Mm / Inferior Plano  E= 0,50Mm  Com Pint Faces Aparentes</t>
  </si>
  <si>
    <t>01.01.24</t>
  </si>
  <si>
    <t>08.12.021</t>
  </si>
  <si>
    <t>Calha Ou Agua Furtada Em Chapa Galv. N 26 - Corte 0.33M</t>
  </si>
  <si>
    <t>m</t>
  </si>
  <si>
    <t>01.01.25</t>
  </si>
  <si>
    <t>07.04.034</t>
  </si>
  <si>
    <t>Cumeeira Aco Pint Po/Coil-Coating Perfil Ond/Trap E=0,65Mm H Ate 40Mm</t>
  </si>
  <si>
    <t>01.01.26</t>
  </si>
  <si>
    <t>17.02.020</t>
  </si>
  <si>
    <t>Chapisco</t>
  </si>
  <si>
    <t>01.01.27</t>
  </si>
  <si>
    <t>17.02.120</t>
  </si>
  <si>
    <t>Emboço Comum</t>
  </si>
  <si>
    <t>01.01.28</t>
  </si>
  <si>
    <t>17.02.220</t>
  </si>
  <si>
    <t>Reboco</t>
  </si>
  <si>
    <t>01.01.29</t>
  </si>
  <si>
    <t>18.11.042</t>
  </si>
  <si>
    <t>Revestimento Em Placa Cerâmica Esmaltada De 20X20 Cm, Tipo Monocolor, Assentado E Rejuntado Com Argamassa Industrializada</t>
  </si>
  <si>
    <t>01.01.30</t>
  </si>
  <si>
    <t>18.06.182</t>
  </si>
  <si>
    <t>Placa Cerâmica Esmaltada Rústica Pei-5 Para Área Interna Com Saída Para O Exterior, Grupo De Absorção Biib, Resistência Química B, Assentado Com Argamassa Colante Industrializada</t>
  </si>
  <si>
    <t>01.01.31</t>
  </si>
  <si>
    <t>18.06.410</t>
  </si>
  <si>
    <t>Rejuntamento Em Placas Cerâmicas Com Argamassa Industrializada Para Rejunte, Juntas Acima De 3 Até 5 Mm</t>
  </si>
  <si>
    <t>01.01.32</t>
  </si>
  <si>
    <t>24.01.030</t>
  </si>
  <si>
    <t>Caixilho Em Ferro Basculante, Sob Medida</t>
  </si>
  <si>
    <t>01.01.33</t>
  </si>
  <si>
    <t>26.01.230</t>
  </si>
  <si>
    <t>Vidro Fantasia De 3/4 Mm</t>
  </si>
  <si>
    <t>01.01.34</t>
  </si>
  <si>
    <t>Tela De Proteção Em Arame N.12, Malha De 1/2" - Inclusive Requadro</t>
  </si>
  <si>
    <t>01.01.35</t>
  </si>
  <si>
    <t>Ep.07 - Grade De Proteção Em Ferro Chato</t>
  </si>
  <si>
    <t>01.01.36</t>
  </si>
  <si>
    <t>16.08.028</t>
  </si>
  <si>
    <t>Ci-01 Caixa De Inspecao 60X60Cm Para Esgoto</t>
  </si>
  <si>
    <t>un</t>
  </si>
  <si>
    <t>01.01.37</t>
  </si>
  <si>
    <t>49.01.016</t>
  </si>
  <si>
    <t>Caixa Sifonada De Pvc Rígido De 100 X 100 X 50 Mm, Com Grelha</t>
  </si>
  <si>
    <t>01.01.38</t>
  </si>
  <si>
    <t>49.01.030</t>
  </si>
  <si>
    <t>Caixa Sifonada De Pvc Rígido De 150 X 150 X 50 Mm, Com Grelha</t>
  </si>
  <si>
    <t>01.01.39</t>
  </si>
  <si>
    <t>Ralo Sifonado, Pvc, Dn 100 X 40 Mm, Junta Soldável, Fornecido E Instalado Em Ramal De Descarga Ou Em Ramal De Esgoto Sanitário. Af_12/2014</t>
  </si>
  <si>
    <t>01.01.40</t>
  </si>
  <si>
    <t>44.20.240</t>
  </si>
  <si>
    <t>Sifão Plástico Com Copo, Rígido, De 1´ X 1 1/2´</t>
  </si>
  <si>
    <t>01.01.41</t>
  </si>
  <si>
    <t>44.20.260</t>
  </si>
  <si>
    <t>Sifão Plástico Com Copo, Rígido, De 1 1/4´ X 2´</t>
  </si>
  <si>
    <t>01.01.42</t>
  </si>
  <si>
    <t>44.20.390</t>
  </si>
  <si>
    <t>Válvula De Pvc Para Lavatório</t>
  </si>
  <si>
    <t>01.01.43</t>
  </si>
  <si>
    <t>Curva Curta 90 Graus, Pvc, Serie Normal, Esgoto Predial, Dn 40 Mm, Junta Soldável, Fornecido E Instalado Em Ramal De Descarga Ou Ramal De Esgoto Sanitário. Af_12/2014</t>
  </si>
  <si>
    <t>01.01.44</t>
  </si>
  <si>
    <t>Curva Curta 90 Graus, Pvc, Serie Normal, Esgoto Predial, Dn 100 Mm, Junta Elástica, Fornecido E Instalado Em Ramal De Descarga Ou Ramal De Esgoto Sanitário. Af_12/2014</t>
  </si>
  <si>
    <t>01.01.45</t>
  </si>
  <si>
    <t>(Composição Representativa) Do Serviço De Inst. Tubo Pvc, Série N, Esgoto Predial, 100 Mm (Inst. Ramal Descarga, Ramal De Esg. Sanit., Prumada Esg. Sanit., Ventilação Ou Sub-Coletor Aéreo), Incl. Conexões E Cortes, Fixações, P/ Prédios. Af_10/2015</t>
  </si>
  <si>
    <t>01.01.46</t>
  </si>
  <si>
    <t>(Composição Representativa) Do Serviço De Inst. Tubo Pvc, Série N, Esgoto Predial, Dn 75 Mm, (Inst. Em Ramal De Descarga, Ramal De Esg. Sanitário, Prumada De Esg. Sanitário Ou Ventilação), Incl. Conexões, Cortes E Fixações, P/ Prédios. Af_10/2015</t>
  </si>
  <si>
    <t>01.01.47</t>
  </si>
  <si>
    <t>(Composição Representativa) Do Serviço De Instalação De Tubo De Pvc, Série Normal, Esgoto Predial, Dn 50 Mm (Instalado Em Ramal De Descarga Ou Ramal De Esgoto Sanitário), Inclusive Conexões, Cortes E Fixações Para, Prédios. Af_10/2015</t>
  </si>
  <si>
    <t>01.01.48</t>
  </si>
  <si>
    <t>(Composição Representativa) Do Serviço De Instalação De Tubo De Pvc, Série Normal, Esgoto Predial, Dn 40 Mm (Instalado Em Ramal De Descarga Ou Ramal De Esgoto Sanitário), Inclusive Conexões, Cortes E Fixações, Para Prédios. Af_10/2015</t>
  </si>
  <si>
    <t>01.01.49</t>
  </si>
  <si>
    <t>08.10.056</t>
  </si>
  <si>
    <t>Terminal De Ventilacao Em Pvc P/Esgoto Dn 50Mm (2")</t>
  </si>
  <si>
    <t>01.01.50</t>
  </si>
  <si>
    <t>08.15.017</t>
  </si>
  <si>
    <t>Bb-02 Bebedouro Acessível Água Refrigerada Pressão Mínima 8Mca - Fornecido E Instalado</t>
  </si>
  <si>
    <t>01.01.51</t>
  </si>
  <si>
    <t>43.02.140</t>
  </si>
  <si>
    <t>Chuveiro Elétrico De 5.500 W / 220 V Em Pvc</t>
  </si>
  <si>
    <t>01.01.52</t>
  </si>
  <si>
    <t>Mictório Sifonado Louça Branca  Padrão Médio  Fornecimento E Instalação. Af_01/2020</t>
  </si>
  <si>
    <t>01.01.53</t>
  </si>
  <si>
    <t>47.04.090</t>
  </si>
  <si>
    <t>Válvula De Mictório Antivandalismo, Dn= 3/4´</t>
  </si>
  <si>
    <t>01.01.54</t>
  </si>
  <si>
    <t>44.01.240</t>
  </si>
  <si>
    <t>Lavatório Em Louça Com Coluna Suspensa</t>
  </si>
  <si>
    <t>01.01.55</t>
  </si>
  <si>
    <t>44.03.510</t>
  </si>
  <si>
    <t>Torneira De Parede Antivandalismo, Dn= 3/4´</t>
  </si>
  <si>
    <t>01.01.56</t>
  </si>
  <si>
    <t>44.01.050</t>
  </si>
  <si>
    <t>Bacia Sifonada De Louça Sem Tampa - 6 Litros</t>
  </si>
  <si>
    <t>01.01.57</t>
  </si>
  <si>
    <t>47.04.050</t>
  </si>
  <si>
    <t>Válvula De Descarga Antivandalismo, Dn= 1 1/2´</t>
  </si>
  <si>
    <t>01.01.58</t>
  </si>
  <si>
    <t>47.02.040</t>
  </si>
  <si>
    <t>Registro De Gaveta Em Latão Fundido Cromado Com Canopla, Dn= 1 1/4´ - Linha Especial</t>
  </si>
  <si>
    <t>01.01.59</t>
  </si>
  <si>
    <t>47.02.020</t>
  </si>
  <si>
    <t>Registro De Gaveta Em Latão Fundido Cromado Com Canopla, Dn= 3/4´ - Linha Especial</t>
  </si>
  <si>
    <t>01.01.60</t>
  </si>
  <si>
    <t>47.02.110</t>
  </si>
  <si>
    <t>Registro De Pressão Em Latão Fundido Cromado Com Canopla, Dn= 3/4´ - Linha Especial</t>
  </si>
  <si>
    <t>01.01.61</t>
  </si>
  <si>
    <t>Engate Flexível Em Plástico Branco, 1/2 X 30Cm - Fornecimento E Instalação. Af_01/2020</t>
  </si>
  <si>
    <t>01.01.62</t>
  </si>
  <si>
    <t>46.01.020</t>
  </si>
  <si>
    <t>Tubo De Pvc Rígido Soldável Marrom, Dn= 25 Mm, (3/4´), Inclusive Conexões</t>
  </si>
  <si>
    <t>01.01.63</t>
  </si>
  <si>
    <t>(Composição Representativa) Do Serviço De Instalação Tubos De Pvc, Soldável, Água Fria, Dn 32 Mm (Instalado Em Ramal, Sub-Ramal, Ramal De Distribuição Ou Prumada), Inclusive Conexões, Cortes E Fixações, Para Prédios. Af_10/2015</t>
  </si>
  <si>
    <t>01.01.64</t>
  </si>
  <si>
    <t>(Composição Representativa) Do Serviço De Instalação De Tubos De Pvc, Soldável, Água Fria, Dn 40 Mm (Instalado Em Prumada), Inclusive Conexões, Cortes E Fixações, Para Prédios. Af_10/2015</t>
  </si>
  <si>
    <t>01.01.65</t>
  </si>
  <si>
    <t>(Composição Representativa) Do Serviço De Instalação De Tubos De Pvc, Soldável, Água Fria, Dn 50 Mm (Instalado Em Prumada), Inclusive Conexões, Cortes E Fixações, Para Prédios. Af_10/2015</t>
  </si>
  <si>
    <t>01.01.66</t>
  </si>
  <si>
    <t>46.01.060</t>
  </si>
  <si>
    <t>Tubo De Pvc Rígido Soldável Marrom, Dn= 60 Mm, (2´), Inclusive Conexões</t>
  </si>
  <si>
    <t>01.01.67</t>
  </si>
  <si>
    <t>14.30.020</t>
  </si>
  <si>
    <t>Divisória Em Placas De Granilite Com Espessura De 3 Cm</t>
  </si>
  <si>
    <t>01.01.68</t>
  </si>
  <si>
    <t>23.09.420</t>
  </si>
  <si>
    <t>Porta Lisa Com Batente Em Alumínio, Largura 60 Cm, Altura De 105 A 200 Cm</t>
  </si>
  <si>
    <t>01.01.69</t>
  </si>
  <si>
    <t>28.01.070</t>
  </si>
  <si>
    <t>Ferragem Completa Para Porta De Box De Wc Tipo Livre/Ocupado</t>
  </si>
  <si>
    <t>cj</t>
  </si>
  <si>
    <t>01.01.70</t>
  </si>
  <si>
    <t>24.02.060</t>
  </si>
  <si>
    <t>Porta/Portão De Abrir Em Chapa, Sob Medida</t>
  </si>
  <si>
    <t>01.01.71</t>
  </si>
  <si>
    <t>16.18.070</t>
  </si>
  <si>
    <t>Si-01 Placa De Sinalização De Ambiente 200X200Mm (Porta)</t>
  </si>
  <si>
    <t>01.01.72</t>
  </si>
  <si>
    <t>16.18.076</t>
  </si>
  <si>
    <t>Si-07 Placa De Sinalização De Ambiente 500X60Mm (Parede Interna) / Braille</t>
  </si>
  <si>
    <t>01.01.73</t>
  </si>
  <si>
    <t>33.07.102</t>
  </si>
  <si>
    <t>Esmalte A Base De Água Em Estrutura Metálica</t>
  </si>
  <si>
    <t>01.01.74</t>
  </si>
  <si>
    <t>33.11.050</t>
  </si>
  <si>
    <t>Esmalte À Base Água Em Superfície Metálica, Inclusive Preparo</t>
  </si>
  <si>
    <t>01.01.75</t>
  </si>
  <si>
    <t>33.10.030</t>
  </si>
  <si>
    <t>Tinta Acrílica Antimofo Em Massa, Inclusive Preparo</t>
  </si>
  <si>
    <t>01.01.76</t>
  </si>
  <si>
    <t>33.12.011</t>
  </si>
  <si>
    <t>Esmalte À Base De Água Em Madeira, Inclusive Preparo</t>
  </si>
  <si>
    <t>01.01.77</t>
  </si>
  <si>
    <t>37.03.200</t>
  </si>
  <si>
    <t>Quadro De Distribuição Universal De Embutir, Para Disjuntores 16 Din / 12 Bolt-On - 150 A - Sem Componentes</t>
  </si>
  <si>
    <t>01.01.78</t>
  </si>
  <si>
    <t>38.05.060</t>
  </si>
  <si>
    <t>Eletroduto Galvanizado A Quente Conforme Nbr6323 - 1´ - Com Acessórios</t>
  </si>
  <si>
    <t>01.01.79</t>
  </si>
  <si>
    <t>38.19.030</t>
  </si>
  <si>
    <t>Eletroduto De Pvc Corrugado Flexível Leve, Diâmetro Externo De 25 Mm</t>
  </si>
  <si>
    <t>01.01.80</t>
  </si>
  <si>
    <t>39.02.016</t>
  </si>
  <si>
    <t>Cabo De Cobre De 2,5 Mm², Isolamento 750 V - Isolação Em Pvc 70°C</t>
  </si>
  <si>
    <t>01.01.81</t>
  </si>
  <si>
    <t>39.02.020</t>
  </si>
  <si>
    <t>Cabo De Cobre De 4 Mm², Isolamento 750 V - Isolação Em Pvc 70°C</t>
  </si>
  <si>
    <t>01.01.82</t>
  </si>
  <si>
    <t>41.14.070</t>
  </si>
  <si>
    <t>Luminária Retangular De Sobrepor Tipo Calha Aberta, Para 2 Lâmpadas Fluorescentes Tubulares De 32 W</t>
  </si>
  <si>
    <t>01.01.83</t>
  </si>
  <si>
    <t>41.13.102</t>
  </si>
  <si>
    <t>Luminária Blindada Tipo Arandela De 45º E 90º, Para Lâmpada Led</t>
  </si>
  <si>
    <t>01.01.84</t>
  </si>
  <si>
    <t>40.07.010</t>
  </si>
  <si>
    <t>Caixa Em Pvc De 4´ X 2´</t>
  </si>
  <si>
    <t>01.01.85</t>
  </si>
  <si>
    <t>40.05.040</t>
  </si>
  <si>
    <t>Interruptor Com 2 Teclas Simples E Placa</t>
  </si>
  <si>
    <t>01.01.86</t>
  </si>
  <si>
    <t>40.04.470</t>
  </si>
  <si>
    <t>Conjunto 2 Tomadas 2P+T De 10 A, Completo</t>
  </si>
  <si>
    <t>01.01.87</t>
  </si>
  <si>
    <t>40.04.460</t>
  </si>
  <si>
    <t>Tomada 2P+T De 20 A - 250 V, Completa</t>
  </si>
  <si>
    <t>01.02</t>
  </si>
  <si>
    <t>SANITÁRIOS</t>
  </si>
  <si>
    <t>01.02.01</t>
  </si>
  <si>
    <t>01.02.02</t>
  </si>
  <si>
    <t>01.02.03</t>
  </si>
  <si>
    <t>01.02.04</t>
  </si>
  <si>
    <t>01.02.05</t>
  </si>
  <si>
    <t>01.02.06</t>
  </si>
  <si>
    <t>01.02.07</t>
  </si>
  <si>
    <t>01.02.08</t>
  </si>
  <si>
    <t>01.02.09</t>
  </si>
  <si>
    <t>01.02.10</t>
  </si>
  <si>
    <t>01.02.11</t>
  </si>
  <si>
    <t>01.02.12</t>
  </si>
  <si>
    <t>01.02.13</t>
  </si>
  <si>
    <t>01.02.14</t>
  </si>
  <si>
    <t>01.02.15</t>
  </si>
  <si>
    <t>01.02.16</t>
  </si>
  <si>
    <t>01.02.17</t>
  </si>
  <si>
    <t>01.02.18</t>
  </si>
  <si>
    <t>01.02.19</t>
  </si>
  <si>
    <t>01.02.20</t>
  </si>
  <si>
    <t>01.02.21</t>
  </si>
  <si>
    <t>01.02.22</t>
  </si>
  <si>
    <t>01.02.23</t>
  </si>
  <si>
    <t>01.02.24</t>
  </si>
  <si>
    <t>01.02.25</t>
  </si>
  <si>
    <t>01.02.26</t>
  </si>
  <si>
    <t>01.02.27</t>
  </si>
  <si>
    <t>01.02.28</t>
  </si>
  <si>
    <t>01.02.29</t>
  </si>
  <si>
    <t>01.02.30</t>
  </si>
  <si>
    <t>01.02.31</t>
  </si>
  <si>
    <t>01.02.32</t>
  </si>
  <si>
    <t>01.02.33</t>
  </si>
  <si>
    <t>01.02.34</t>
  </si>
  <si>
    <t>01.02.35</t>
  </si>
  <si>
    <t>01.02.36</t>
  </si>
  <si>
    <t>01.02.37</t>
  </si>
  <si>
    <t>01.02.38</t>
  </si>
  <si>
    <t>01.02.39</t>
  </si>
  <si>
    <t>01.02.40</t>
  </si>
  <si>
    <t>01.02.41</t>
  </si>
  <si>
    <t>01.02.42</t>
  </si>
  <si>
    <t>01.02.43</t>
  </si>
  <si>
    <t>01.02.44</t>
  </si>
  <si>
    <t>01.02.45</t>
  </si>
  <si>
    <t>01.02.46</t>
  </si>
  <si>
    <t>01.02.47</t>
  </si>
  <si>
    <t>01.02.48</t>
  </si>
  <si>
    <t>01.02.49</t>
  </si>
  <si>
    <t>01.02.50</t>
  </si>
  <si>
    <t>01.02.51</t>
  </si>
  <si>
    <t>01.02.52</t>
  </si>
  <si>
    <t>47.02.050</t>
  </si>
  <si>
    <t>Registro De Gaveta Em Latão Fundido Cromado Com Canopla, Dn= 1 1/2´ - Linha Especial</t>
  </si>
  <si>
    <t>01.02.53</t>
  </si>
  <si>
    <t>01.02.54</t>
  </si>
  <si>
    <t>01.02.55</t>
  </si>
  <si>
    <t>01.02.56</t>
  </si>
  <si>
    <t>01.02.57</t>
  </si>
  <si>
    <t>01.02.58</t>
  </si>
  <si>
    <t>01.02.59</t>
  </si>
  <si>
    <t>01.02.60</t>
  </si>
  <si>
    <t>08.16.089</t>
  </si>
  <si>
    <t>Br-01 Bacia P/ Sanitario Acessivel</t>
  </si>
  <si>
    <t>01.02.61</t>
  </si>
  <si>
    <t>08.16.090</t>
  </si>
  <si>
    <t>Br-02 Lavatorio  Para Sanitario Acessivel</t>
  </si>
  <si>
    <t>01.02.62</t>
  </si>
  <si>
    <t>08.16.094</t>
  </si>
  <si>
    <t>Br-06 Chuveiro Acessivel</t>
  </si>
  <si>
    <t>01.02.63</t>
  </si>
  <si>
    <t>44.01.800</t>
  </si>
  <si>
    <t>Bacia Sifonada Com Caixa De Descarga Acoplada Sem Tampa - 6 Litros</t>
  </si>
  <si>
    <t>01.02.64</t>
  </si>
  <si>
    <t>08.15.018</t>
  </si>
  <si>
    <t>Lt-06 Lavatório Coletivo Com Torneira Antivandalismo</t>
  </si>
  <si>
    <t>01.02.65</t>
  </si>
  <si>
    <t>01.02.66</t>
  </si>
  <si>
    <t>01.02.67</t>
  </si>
  <si>
    <t>30.06.080</t>
  </si>
  <si>
    <t>Placa De Identificação Em Alumínio Para Wc, Com Desenho Universal De Acessibilidade</t>
  </si>
  <si>
    <t>01.02.68</t>
  </si>
  <si>
    <t>01.02.69</t>
  </si>
  <si>
    <t>01.02.70</t>
  </si>
  <si>
    <t>01.02.71</t>
  </si>
  <si>
    <t>01.02.72</t>
  </si>
  <si>
    <t>01.02.73</t>
  </si>
  <si>
    <t>01.02.74</t>
  </si>
  <si>
    <t>01.02.75</t>
  </si>
  <si>
    <t>01.02.76</t>
  </si>
  <si>
    <t>01.02.77</t>
  </si>
  <si>
    <t>01.02.78</t>
  </si>
  <si>
    <t>01.02.79</t>
  </si>
  <si>
    <t>01.02.80</t>
  </si>
  <si>
    <t>01.02.81</t>
  </si>
  <si>
    <t>01.02.82</t>
  </si>
  <si>
    <t>01.02.83</t>
  </si>
  <si>
    <t>40.05.020</t>
  </si>
  <si>
    <t>Interruptor Com 1 Tecla Simples E Placa</t>
  </si>
  <si>
    <t>01.02.84</t>
  </si>
  <si>
    <t>01.02.85</t>
  </si>
  <si>
    <t>01.03</t>
  </si>
  <si>
    <t>ESPAÇO COMUNITÁRIO</t>
  </si>
  <si>
    <t>01.03.01</t>
  </si>
  <si>
    <t>01.03.02</t>
  </si>
  <si>
    <t>01.03.03</t>
  </si>
  <si>
    <t>01.03.04</t>
  </si>
  <si>
    <t>01.03.05</t>
  </si>
  <si>
    <t>01.03.06</t>
  </si>
  <si>
    <t>01.03.07</t>
  </si>
  <si>
    <t>01.03.08</t>
  </si>
  <si>
    <t>01.03.09</t>
  </si>
  <si>
    <t>01.03.10</t>
  </si>
  <si>
    <t>01.03.11</t>
  </si>
  <si>
    <t>01.03.12</t>
  </si>
  <si>
    <t>01.03.13</t>
  </si>
  <si>
    <t>01.03.14</t>
  </si>
  <si>
    <t>01.03.15</t>
  </si>
  <si>
    <t>01.03.16</t>
  </si>
  <si>
    <t>01.03.17</t>
  </si>
  <si>
    <t>01.03.18</t>
  </si>
  <si>
    <t>01.03.19</t>
  </si>
  <si>
    <t>01.03.20</t>
  </si>
  <si>
    <t>01.03.21</t>
  </si>
  <si>
    <t>01.03.22</t>
  </si>
  <si>
    <t>01.03.23</t>
  </si>
  <si>
    <t>Fornecimento E Montagem De Estrutura Metálica Vertical - Não Patinável</t>
  </si>
  <si>
    <t>01.03.24</t>
  </si>
  <si>
    <t>01.03.25</t>
  </si>
  <si>
    <t>08.02.005</t>
  </si>
  <si>
    <t>Ag-08 Abrigo Para Gas Com 2 Bujoes De 13 Kg</t>
  </si>
  <si>
    <t>01.03.26</t>
  </si>
  <si>
    <t>01.03.27</t>
  </si>
  <si>
    <t>01.03.28</t>
  </si>
  <si>
    <t>01.03.29</t>
  </si>
  <si>
    <t>01.03.30</t>
  </si>
  <si>
    <t>01.03.31</t>
  </si>
  <si>
    <t>01.03.32</t>
  </si>
  <si>
    <t>05.05.101</t>
  </si>
  <si>
    <t>Cc-01 Cuba Inox (60X50X30Cm) Inclusive Válvula Americana-Granito</t>
  </si>
  <si>
    <t>01.03.33</t>
  </si>
  <si>
    <t>49.03.020</t>
  </si>
  <si>
    <t>Caixa De Gordura Em Alvenaria, 600 X 600 X 600 Mm</t>
  </si>
  <si>
    <t>01.03.34</t>
  </si>
  <si>
    <t>01.03.35</t>
  </si>
  <si>
    <t>01.03.36</t>
  </si>
  <si>
    <t>01.03.37</t>
  </si>
  <si>
    <t>01.03.38</t>
  </si>
  <si>
    <t>01.03.39</t>
  </si>
  <si>
    <t>01.03.40</t>
  </si>
  <si>
    <t>40.04.480</t>
  </si>
  <si>
    <t>Conjunto 1 Interruptor Simples E 1 Tomada 2P+T De 10 A, Completo</t>
  </si>
  <si>
    <t>01.04</t>
  </si>
  <si>
    <t>CAMPO</t>
  </si>
  <si>
    <t>01.04.01</t>
  </si>
  <si>
    <t>02.09.040</t>
  </si>
  <si>
    <t>Limpeza Mecanizada Do Terreno, Inclusive Troncos Até 15 Cm De Diâmetro, Com Caminhão À Disposição Dentro E Fora Da Obra, Com Transporte No Raio De Até 1 Km</t>
  </si>
  <si>
    <t>01.04.02</t>
  </si>
  <si>
    <t>07.01.020</t>
  </si>
  <si>
    <t>Escavação E Carga Mecanizada Em Solo De 1ª Categoria, Em Campo Aberto</t>
  </si>
  <si>
    <t>01.04.03</t>
  </si>
  <si>
    <t>01.04.04</t>
  </si>
  <si>
    <t>01.04.05</t>
  </si>
  <si>
    <t>01.04.06</t>
  </si>
  <si>
    <t>01.04.07</t>
  </si>
  <si>
    <t>01.04.08</t>
  </si>
  <si>
    <t>46.13.020</t>
  </si>
  <si>
    <t>Tubo Em Polietileno De Alta Densidade Corrugado Perfurado, Dn= 4´, Inclusive Conexões</t>
  </si>
  <si>
    <t>01.04.09</t>
  </si>
  <si>
    <t>46.13.026</t>
  </si>
  <si>
    <t>Tubo Em Polietileno De Alta Densidade Corrugado Perfurado, Dn= 6´, Inclusive Conexões</t>
  </si>
  <si>
    <t>01.04.10</t>
  </si>
  <si>
    <t>08.05.220</t>
  </si>
  <si>
    <t>Manta Geotêxtil Com Resistência À Tração Longitudinal De 31Kn/M E Transversal De 27Kn/M</t>
  </si>
  <si>
    <t>01.04.11</t>
  </si>
  <si>
    <t>Envolvimento De Tubos Com Brita</t>
  </si>
  <si>
    <t>01.04.12</t>
  </si>
  <si>
    <t>46.12.020</t>
  </si>
  <si>
    <t>Tubo De Concreto (Ps-1), Dn= 400Mm</t>
  </si>
  <si>
    <t>01.04.13</t>
  </si>
  <si>
    <t>07.12.020</t>
  </si>
  <si>
    <t>Compactação De Aterro Mecanizado Mínimo De 95% Pn, Sem Fornecimento De Solo Em Campo Aberto</t>
  </si>
  <si>
    <t>01.04.14</t>
  </si>
  <si>
    <t>01.04.15</t>
  </si>
  <si>
    <t>54.02.030</t>
  </si>
  <si>
    <t>Revestimento Primário Com Pedra Britada, Compactação Mínima De 95% Do Pn</t>
  </si>
  <si>
    <t>01.04.16</t>
  </si>
  <si>
    <t>54.03.230</t>
  </si>
  <si>
    <t>Imprimação Betuminosa Ligante</t>
  </si>
  <si>
    <t>01.04.17</t>
  </si>
  <si>
    <t>34.05.270</t>
  </si>
  <si>
    <t>Alambrado Em Tela De Aço Galvanizado De 2´, Montantes Metálicos Retos</t>
  </si>
  <si>
    <t>01.04.18</t>
  </si>
  <si>
    <t>14.10.111</t>
  </si>
  <si>
    <t>Alvenaria De Bloco De Concreto De Vedação De 14 X 19 X 39 Cm - Classe C</t>
  </si>
  <si>
    <t>01.04.19</t>
  </si>
  <si>
    <t>01.04.20</t>
  </si>
  <si>
    <t>01.04.21</t>
  </si>
  <si>
    <t>33.10.050</t>
  </si>
  <si>
    <t>Tinta Acrílica Em Massa, Inclusive Preparo</t>
  </si>
  <si>
    <t>01.04.22</t>
  </si>
  <si>
    <t>24.02.270</t>
  </si>
  <si>
    <t>Portão De 2 Folhas, Tubular Em Tela De Aço Galvanizado Acima De 2,50 M De Altura, Completo</t>
  </si>
  <si>
    <t>01.04.23</t>
  </si>
  <si>
    <t>01.05</t>
  </si>
  <si>
    <t>IMPLANTAÇÃO</t>
  </si>
  <si>
    <t>01.05.01</t>
  </si>
  <si>
    <t>08.01.001</t>
  </si>
  <si>
    <t>Ac-04 Abrigo E Cavalete De 3/4" Completo 85X65X30Cm</t>
  </si>
  <si>
    <t>01.05.02</t>
  </si>
  <si>
    <t>Registro De Esfera, Pvc, Roscável, 3/4", Fornecido E Instalado Em Ramal De Água. Af_03/2015</t>
  </si>
  <si>
    <t>01.05.03</t>
  </si>
  <si>
    <t>47.01.180</t>
  </si>
  <si>
    <t>Válvula De Esfera Monobloco Em Latão, Passagem Plena, Acionamento Com Alavanca, Dn= 3/4´</t>
  </si>
  <si>
    <t>01.05.04</t>
  </si>
  <si>
    <t>01.05.05</t>
  </si>
  <si>
    <t>01.05.06</t>
  </si>
  <si>
    <t>01.05.07</t>
  </si>
  <si>
    <t>46.01.070</t>
  </si>
  <si>
    <t>Tubo De Pvc Rígido Soldável Marrom, Dn= 75 Mm, (2 1/2´), Inclusive Conexões</t>
  </si>
  <si>
    <t>01.05.08</t>
  </si>
  <si>
    <t>01.05.09</t>
  </si>
  <si>
    <t>01.05.10</t>
  </si>
  <si>
    <t>01.05.11</t>
  </si>
  <si>
    <t>(Composição Representativa) Do Serviço De Instalação De Tubo De Pvc, Série Normal, Esgoto Predial, Dn 150 Mm (Instalado Em Sub-Coletor Aéreo), Inclusive Conexões, Cortes E Fixações, Para Prédios. Af_10/2015</t>
  </si>
  <si>
    <t>01.05.12</t>
  </si>
  <si>
    <t>48.02.206</t>
  </si>
  <si>
    <t>Reservatório Em Polietileno Com Tampa De Encaixar - Capacidade De 5.000 Litros</t>
  </si>
  <si>
    <t>01.05.13</t>
  </si>
  <si>
    <t>12.01.041</t>
  </si>
  <si>
    <t>Broca Em Concreto Armado Diâmetro De 25 Cm - Completa</t>
  </si>
  <si>
    <t>01.05.14</t>
  </si>
  <si>
    <t>01.05.15</t>
  </si>
  <si>
    <t>01.05.16</t>
  </si>
  <si>
    <t>01.05.17</t>
  </si>
  <si>
    <t>01.05.18</t>
  </si>
  <si>
    <t>01.05.19</t>
  </si>
  <si>
    <t>11.01.320</t>
  </si>
  <si>
    <t>Concreto Usinado, Fck = 30 Mpa - Para Bombeamento</t>
  </si>
  <si>
    <t>01.05.20</t>
  </si>
  <si>
    <t>01.05.21</t>
  </si>
  <si>
    <t>01.05.22</t>
  </si>
  <si>
    <t>01.05.23</t>
  </si>
  <si>
    <t>01.05.24</t>
  </si>
  <si>
    <t>01.05.25</t>
  </si>
  <si>
    <t>01.05.26</t>
  </si>
  <si>
    <t>Escoramento De Vala, Tipo Pontaleteamento, Com Profundidade De 0 A 1,5 M, Largura Menor Que 1,5 M. Af_08/2020</t>
  </si>
  <si>
    <t>01.05.27</t>
  </si>
  <si>
    <t>Limpeza Mecanizada De Camada Vegetal, Vegetação E Pequenas Árvores (Diâmetro De Tronco Menor Que 0,20 M), Com Trator De Esteiras.Af_05/2018</t>
  </si>
  <si>
    <t>01.05.28</t>
  </si>
  <si>
    <t>Fp.02 - Gradil De Ferro Perfilado, Tipo Parque Com Mureta - Gpm-1/Depave</t>
  </si>
  <si>
    <t>01.05.29</t>
  </si>
  <si>
    <t>Pp.39/Pp.40 - Portão De Ferro Perfilado Tipo Parque (Gp.5/Gpm1) 3,0M, 1 Ou 2 Folhas</t>
  </si>
  <si>
    <t>01.05.30</t>
  </si>
  <si>
    <t>Pp.42 - Portão De Ferro Perfilado, Tipo Parque (Gp-5/Gpm-1) 6,00M, 2 Folhas</t>
  </si>
  <si>
    <t>01.05.31</t>
  </si>
  <si>
    <t>Execução De Passeio (Calçada) Ou Piso De Concreto Com Concreto Moldado In Loco, Feito Em Obra, Acabamento Convencional, Espessura 10 Cm, Armado. Af_07/2016</t>
  </si>
  <si>
    <t>01.05.32</t>
  </si>
  <si>
    <t>16.02.008</t>
  </si>
  <si>
    <t>Piso De Concreto Liso-Fundacao Direta Fck-25 Mpa</t>
  </si>
  <si>
    <t>01.05.33</t>
  </si>
  <si>
    <t>32.07.120</t>
  </si>
  <si>
    <t>Mangueira Plástica Flexível Para Junta De Dilatação</t>
  </si>
  <si>
    <t>01.05.34</t>
  </si>
  <si>
    <t>32.07.160</t>
  </si>
  <si>
    <t>Junta De Dilatação Elástica A Base De Poliuretano</t>
  </si>
  <si>
    <t>cm3</t>
  </si>
  <si>
    <t>01.05.35</t>
  </si>
  <si>
    <t>Assentamento De Guia (Meio-Fio) Em Trecho Reto, Confeccionada Em Concreto Pré-Fabricado, Dimensões 80X08X08X25 Cm (Comprimento X Base Inferior X Base Superior X Altura), Para Urbanização Interna De Empreendimentos. Af_06/2016</t>
  </si>
  <si>
    <t>01.05.36</t>
  </si>
  <si>
    <t>Assentamento De Guia (Meio-Fio) Em Trecho Curvo, Confeccionada Em Concreto Pré-Fabricado, Dimensões 80X08X08X25 Cm (Comprimento X Base Inferior X Base Superior X Altura), Para Urbanização Interna De Empreendimentos. Af_06/2016</t>
  </si>
  <si>
    <t>01.05.37</t>
  </si>
  <si>
    <t>54.01.030</t>
  </si>
  <si>
    <t>Abertura E Preparo De Caixa Até 40 Cm, Compactação Do Subleito Mínimo De 95% Do Pn E Transporte Até O Raio De 1 Km</t>
  </si>
  <si>
    <t>01.05.38</t>
  </si>
  <si>
    <t>01.05.39</t>
  </si>
  <si>
    <t>54.01.300</t>
  </si>
  <si>
    <t>Pavimento De Concreto Rolado (Concreto Pobre) Para Base De Pavimento Rígido</t>
  </si>
  <si>
    <t>01.05.40</t>
  </si>
  <si>
    <t>01.05.41</t>
  </si>
  <si>
    <t>54.20.040</t>
  </si>
  <si>
    <t>Bate-Roda Em Concreto Pré-Moldado</t>
  </si>
  <si>
    <t>01.05.42</t>
  </si>
  <si>
    <t>70.02.016</t>
  </si>
  <si>
    <t>Sinalização Horizontal Em Massa Termoplástica À Quente Por Extrusão, Espessura De 3,0 Mm, Para Faixas</t>
  </si>
  <si>
    <t>01.05.43</t>
  </si>
  <si>
    <t>30.06.090</t>
  </si>
  <si>
    <t>Placa De Identificação Para Estacionamento, Com Desenho Universal De Acessibilidade, Tipo Pedestal</t>
  </si>
  <si>
    <t>01.05.44</t>
  </si>
  <si>
    <t>30.06.100</t>
  </si>
  <si>
    <t>Sinalização Com Pictograma Para Vaga De Estacionamento</t>
  </si>
  <si>
    <t>01.05.45</t>
  </si>
  <si>
    <t>30.06.110</t>
  </si>
  <si>
    <t>Sinalização Com Pictograma Para Vaga De Estacionamento, Com Faixas Demarcatórias</t>
  </si>
  <si>
    <t>01.05.46</t>
  </si>
  <si>
    <t>01.05.47</t>
  </si>
  <si>
    <t>54.04.340</t>
  </si>
  <si>
    <t>Pavimentação Em Lajota De Concreto 35 Mpa, Espessura 6 Cm, Cor Natural, Tipos: Raquete, Retangular, Sextavado E 16 Faces, Com Rejunte Em Areia</t>
  </si>
  <si>
    <t>01.05.48</t>
  </si>
  <si>
    <t>34.01.020</t>
  </si>
  <si>
    <t>Limpeza E Regularização De Áreas Para Ajardinamento (Jardins E Canteiros)</t>
  </si>
  <si>
    <t>01.05.49</t>
  </si>
  <si>
    <t>34.01.010</t>
  </si>
  <si>
    <t>Terra Vegetal Orgânica Comum</t>
  </si>
  <si>
    <t>01.05.50</t>
  </si>
  <si>
    <t>34.02.100</t>
  </si>
  <si>
    <t>Plantio De Grama Esmeralda Em Placas (Jardins E Canteiros)</t>
  </si>
  <si>
    <t>01.05.51</t>
  </si>
  <si>
    <t>16.03.224</t>
  </si>
  <si>
    <t>Árvore Ornamental Jacarandá-Paulista H=2,00M</t>
  </si>
  <si>
    <t>01.05.52</t>
  </si>
  <si>
    <t>16.03.495</t>
  </si>
  <si>
    <t>Árvore Ornamental Ipê-Roxo De Bola  H=2,00M</t>
  </si>
  <si>
    <t>01.05.53</t>
  </si>
  <si>
    <t>16.03.222</t>
  </si>
  <si>
    <t>Árvore Ornamental Ipê-Branco H=2,00M</t>
  </si>
  <si>
    <t>01.05.54</t>
  </si>
  <si>
    <t>16.07.012</t>
  </si>
  <si>
    <t>Bl-02 Bicicletário Sobre Cimentado Ou Bloco Intertravado</t>
  </si>
  <si>
    <t>01.05.55</t>
  </si>
  <si>
    <t>35.20.050</t>
  </si>
  <si>
    <t>Conjunto De 4 Lixeiras Para Coleta Seletiva, Com Tampa Basculante, Capacidade 50 Litros</t>
  </si>
  <si>
    <t>01.05.56</t>
  </si>
  <si>
    <t>06.03.066</t>
  </si>
  <si>
    <t>Banco Com Assento De Concreto Armado Liso Desempenado Com Pintura Verniz Acrílico  Armaçao Engastada Na Laje De Piso E Pilarete Bloco Concreto Revestido</t>
  </si>
  <si>
    <t>01.05.57</t>
  </si>
  <si>
    <t>Remoção De Entulho Com Caçamba Metálica, Inclusive Carga Manual E Descarga Em Bota-Fora</t>
  </si>
  <si>
    <t>01.05.58</t>
  </si>
  <si>
    <t>41.10.330</t>
  </si>
  <si>
    <t>Poste Telecônico Reto Em Aço Sae 1010/1020 Galvanizado A Fogo, Altura De 10,00 M</t>
  </si>
  <si>
    <t>01.05.59</t>
  </si>
  <si>
    <t>41.12.060</t>
  </si>
  <si>
    <t>Projetor Retangular Fechado, Para Lâmpada Vapor De Sódio De 1.000 W Ou Vapor Metálico De 2.000 W</t>
  </si>
  <si>
    <t>01.05.60</t>
  </si>
  <si>
    <t>41.05.720</t>
  </si>
  <si>
    <t>Lâmpada De Vapor Metálico Tubular, Base G12 De 150 W</t>
  </si>
  <si>
    <t>01.05.61</t>
  </si>
  <si>
    <t>41.08.440</t>
  </si>
  <si>
    <t>Reator Eletromagnético De Alto Fator De Potência, Para Lâmpada Vapor Metálico 150 W / 220 V</t>
  </si>
  <si>
    <t>01.05.62</t>
  </si>
  <si>
    <t>01.05.63</t>
  </si>
  <si>
    <t>38.01.100</t>
  </si>
  <si>
    <t>Eletroduto De Pvc Rígido Roscável De 1 1/2´ - Com Acessórios</t>
  </si>
  <si>
    <t>01.05.64</t>
  </si>
  <si>
    <t>37.03.240</t>
  </si>
  <si>
    <t>Quadro De Distribuição Universal De Embutir, Para Disjuntores 56 Din / 40 Bolt-On - 225 A - Sem Componentes</t>
  </si>
  <si>
    <t>01.06</t>
  </si>
  <si>
    <t>ARQUIBANCADA</t>
  </si>
  <si>
    <t>01.06.01</t>
  </si>
  <si>
    <t>Escavação Manual,  Profundidade Igual Ou Inferior A 1,50M</t>
  </si>
  <si>
    <t>01.06.02</t>
  </si>
  <si>
    <t>Compactação Mecânica De Solo Para Execução De Radier, Com Compactador De Solos A Percussão. Af_09/2017</t>
  </si>
  <si>
    <t>01.06.03</t>
  </si>
  <si>
    <t>Lastro Com Material Granular (Pedra Britada N.1 E Pedra Britada N.2), Aplicado Em Pisos Ou Lajes Sobre Solo, Espessura De *10 Cm*. Af_07/2019</t>
  </si>
  <si>
    <t>01.06.04</t>
  </si>
  <si>
    <t>01.06.05</t>
  </si>
  <si>
    <t>Fabricação, Montagem E Desmontagem De Forma Para Radier, Em Madeira Serrada, 4 Utilizações. Af_09/2017</t>
  </si>
  <si>
    <t>01.06.06</t>
  </si>
  <si>
    <t>10.02.020</t>
  </si>
  <si>
    <t>Armadura Em Tela Soldada De Aço</t>
  </si>
  <si>
    <t>01.06.07</t>
  </si>
  <si>
    <t>Concreto Fck = 25,0Mpa - Usinado E Bombeável</t>
  </si>
  <si>
    <t>01.06.08</t>
  </si>
  <si>
    <t>Bombeamento De Concreto</t>
  </si>
  <si>
    <t>01.06.09</t>
  </si>
  <si>
    <t>Reaterro Manual Apiloado Com Soquete. Af_10/2017</t>
  </si>
  <si>
    <t>01.06.10</t>
  </si>
  <si>
    <t>01.06.11</t>
  </si>
  <si>
    <t>01.06.12</t>
  </si>
  <si>
    <t>01.06.13</t>
  </si>
  <si>
    <t>11.04.012</t>
  </si>
  <si>
    <t>Isopor Para Suporte De Mastique</t>
  </si>
  <si>
    <t>01.06.14</t>
  </si>
  <si>
    <t>11.04.004</t>
  </si>
  <si>
    <t>Juntas De Dilatacao/Mastique Elastico Ou Poliuretano</t>
  </si>
  <si>
    <t>c3</t>
  </si>
  <si>
    <t>01.06.15</t>
  </si>
  <si>
    <t>Blocos Vazados De Concreto Estrutural - 19Cm - Até 6Mpa</t>
  </si>
  <si>
    <t>01.06.16</t>
  </si>
  <si>
    <t>Armação De Cinta De Alvenaria Estrutural; Diâmetro De 10,0 Mm. Af_01/2015</t>
  </si>
  <si>
    <t>01.06.17</t>
  </si>
  <si>
    <t>Armação Vertical De Alvenaria Estrutural; Diâmetro De 10,0 Mm. Af_01/2015</t>
  </si>
  <si>
    <t>01.06.18</t>
  </si>
  <si>
    <t>Grauteamento Vertical Em Alvenaria Estrutural. Af_01/2015</t>
  </si>
  <si>
    <t>01.06.19</t>
  </si>
  <si>
    <t>01.06.20</t>
  </si>
  <si>
    <t>Lastro Com Material Granular, Aplicado Em Pisos Ou Lajes Sobre Solo, Espessura De *5 Cm*. Af_08/2017</t>
  </si>
  <si>
    <t>01.06.21</t>
  </si>
  <si>
    <t>01.06.22</t>
  </si>
  <si>
    <t>01.06.23</t>
  </si>
  <si>
    <t>01.06.24</t>
  </si>
  <si>
    <t>01.06.25</t>
  </si>
  <si>
    <t>17.03.040</t>
  </si>
  <si>
    <t>Cimentado Desempenado E Alisado (Queimado)</t>
  </si>
  <si>
    <t>01.06.26</t>
  </si>
  <si>
    <t>Chapisco Aplicado Em Alvenaria (Sem Presença De Vãos) E Estruturas De Concreto De Fachada, Com Colher De Pedreiro.  Argamassa Traço 1:3 Com Preparo Em Betoneira 400L. Af_06/2014</t>
  </si>
  <si>
    <t>01.06.27</t>
  </si>
  <si>
    <t>Emboço Ou Massa Única Em Argamassa Traço 1:2:8, Preparo Mecânico Com Betoneira 400 L, Aplicada Manualmente Em Panos Cegos De Fachada (Sem Presença De Vãos), Espessura De 25 Mm. Af_06/2014</t>
  </si>
  <si>
    <t>01.06.28</t>
  </si>
  <si>
    <t>Aplicação Manual De Pintura Com Tinta Látex Acrílica Em Paredes, Duas Demãos. Af_06/2014</t>
  </si>
  <si>
    <t>01.07</t>
  </si>
  <si>
    <t>EQUIPAMENTOS DE GINÁSTICA AO AR LIVRE</t>
  </si>
  <si>
    <t>01.07.01</t>
  </si>
  <si>
    <t>Multi Exercitador Conjugado Com 6 Funções</t>
  </si>
  <si>
    <t>01.07.02</t>
  </si>
  <si>
    <t>Simulador De Cavalgada Triplo</t>
  </si>
  <si>
    <t>01.07.03</t>
  </si>
  <si>
    <t>Pressão De Pernas Triplo Conjugado</t>
  </si>
  <si>
    <t>01.07.04</t>
  </si>
  <si>
    <t>Esqui Triplo Conjugado</t>
  </si>
  <si>
    <t>01.07.05</t>
  </si>
  <si>
    <t>Puxador Peitoral Duplo Star</t>
  </si>
  <si>
    <t>01.07.06</t>
  </si>
  <si>
    <t>Bicicleta De Cadeira Tripla</t>
  </si>
  <si>
    <t>01.07.07</t>
  </si>
  <si>
    <t>Twist Triplo</t>
  </si>
  <si>
    <t>01.07.08</t>
  </si>
  <si>
    <t>Placa Orientadora Vertical</t>
  </si>
  <si>
    <t>01.08</t>
  </si>
  <si>
    <t>PLAY GROUND</t>
  </si>
  <si>
    <t>01.08.01</t>
  </si>
  <si>
    <t>Playground Brinquedos De Madeira - Casa Tarzan Com Rampa Escalada, Escorregador E Escada Marinheiro</t>
  </si>
  <si>
    <t>01.08.02</t>
  </si>
  <si>
    <t>Playground Brinquedos De Madeira - Escorregador ( Alt.=1,80M Comp.=3,00M)</t>
  </si>
  <si>
    <t>01.08.03</t>
  </si>
  <si>
    <t>Playground Brinquedos De Madeira - Gangorra Dupla</t>
  </si>
  <si>
    <t>01.08.04</t>
  </si>
  <si>
    <t>Playground Brinquedos De Madeira - Balança Dupla</t>
  </si>
  <si>
    <t>01.08.05</t>
  </si>
  <si>
    <t>35.05.240</t>
  </si>
  <si>
    <t>Gira-Gira Em Ferro Com Assento De Madeira (8 Lugares)</t>
  </si>
  <si>
    <t>01.09</t>
  </si>
  <si>
    <t>ADMINISTRAÇÃO DA OBRA</t>
  </si>
  <si>
    <t>01.09.01</t>
  </si>
  <si>
    <t>Engenheiro Civil De Obra Pleno Com Encargos Complementares</t>
  </si>
  <si>
    <t>h</t>
  </si>
  <si>
    <t>01.09.02</t>
  </si>
  <si>
    <t>Mestre De Obras Com Encargos Complementares</t>
  </si>
  <si>
    <t>mes</t>
  </si>
  <si>
    <t>01.09.03</t>
  </si>
  <si>
    <t>Encarregado Geral De Obras Com Encargos Complementares</t>
  </si>
  <si>
    <t>01.09.04</t>
  </si>
  <si>
    <t>Auxiliar De Almoxarife Com Encargos Complementares</t>
  </si>
  <si>
    <t>01.10</t>
  </si>
  <si>
    <t>SERVIÇOS TÉCNICOS</t>
  </si>
  <si>
    <t>01.10.01</t>
  </si>
  <si>
    <t>01.17.051</t>
  </si>
  <si>
    <t>Projeto Executivo De Estrutura Em Formato A1 (Fundação)</t>
  </si>
  <si>
    <t>01.10.02</t>
  </si>
  <si>
    <t>Projeto Executivo De Estrutura Em Formato A1</t>
  </si>
  <si>
    <t>01.10.03</t>
  </si>
  <si>
    <t>01.17.121</t>
  </si>
  <si>
    <t>Projeto Executivo De Instalações Elétricas Em Formato A0</t>
  </si>
  <si>
    <t>01.10.04</t>
  </si>
  <si>
    <t>01.17.071</t>
  </si>
  <si>
    <t>Projeto Executivo De Instalações Hidráulicas Em Formato A1 (Drenagem)</t>
  </si>
  <si>
    <t>01.10.05</t>
  </si>
  <si>
    <t>Perfuração E Execução De Ensaio Penetrométrico Ou De Lavagem Por Tempo</t>
  </si>
  <si>
    <t>01.10.06</t>
  </si>
  <si>
    <t>Mobilização E Instalação De 1  Equipamento Para Execução De Sondagem A Percussão</t>
  </si>
  <si>
    <t>01.10.07</t>
  </si>
  <si>
    <t>Desenvolvimento De Projeto Técnico De Prevenção E Combate A Incêndio E Aprovação Junto Ao Corpo De Bombeiros Para Edificações Até 2000 M2</t>
  </si>
  <si>
    <t>gl</t>
  </si>
  <si>
    <t>01.10.08</t>
  </si>
  <si>
    <t>Serviços Técnicos Profissionais Para Obtenção Do Avcb Junto Ao Corpo De Bombeiros Para Edificações Até 2000 M2</t>
  </si>
  <si>
    <t>01.10.09</t>
  </si>
  <si>
    <t>Topografo Com Encargos Complementares</t>
  </si>
  <si>
    <t>01.10.10</t>
  </si>
  <si>
    <t>Auxiliar De Topógrafo Com Encargos Complementares</t>
  </si>
  <si>
    <t>01.11</t>
  </si>
  <si>
    <t>CANTEIRO DE OBRA</t>
  </si>
  <si>
    <t>01.11.01</t>
  </si>
  <si>
    <t>02.01.021</t>
  </si>
  <si>
    <t>Construção Provisória Em Madeira - Fornecimento E Montagem</t>
  </si>
  <si>
    <t>01.11.02</t>
  </si>
  <si>
    <t>02.01.200</t>
  </si>
  <si>
    <t>Desmobilização De Construção Provisória</t>
  </si>
  <si>
    <t>01.11.03</t>
  </si>
  <si>
    <t>Placa De Obra Em Chapa De Aço Galvanizado</t>
  </si>
  <si>
    <t>01.11.04</t>
  </si>
  <si>
    <t>02.10.020</t>
  </si>
  <si>
    <t>Locação De Obra De Edificação</t>
  </si>
  <si>
    <t>01.11.05</t>
  </si>
  <si>
    <t>02.10.050</t>
  </si>
  <si>
    <t>Locação Para Muros, Cercas E Alambrados</t>
  </si>
  <si>
    <t>01.11.06</t>
  </si>
  <si>
    <t>02.10.060</t>
  </si>
  <si>
    <t>Locação De Vias, Calçadas, Tanques E Lagoas</t>
  </si>
  <si>
    <t>01.11.07</t>
  </si>
  <si>
    <t>Tapume Metálico Com Telha Metálica, Sem Pintura, Trapezoidal 40 Esp=0,43Mm, Colunas, Bases E Parafusos</t>
  </si>
  <si>
    <t>01.11.08</t>
  </si>
  <si>
    <t>Portão Metálico De Obra - 5M, Pivotante, 2 Folhas, Para Tapume</t>
  </si>
  <si>
    <t>TOTAL GERAL</t>
  </si>
  <si>
    <t xml:space="preserve">TOTAL GERAL COM BDI </t>
  </si>
  <si>
    <t>ARENA - VILA DA PAZ LOTE 01</t>
  </si>
  <si>
    <t>Tipo de Intervenção:  CONSTRUÇÃO</t>
  </si>
  <si>
    <t>m²</t>
  </si>
  <si>
    <t>R$  /  m² :</t>
  </si>
  <si>
    <t>Descrição</t>
  </si>
  <si>
    <t>Peso</t>
  </si>
  <si>
    <t>Valor do Serviço</t>
  </si>
  <si>
    <t>MÊS 01</t>
  </si>
  <si>
    <t>MÊS 02</t>
  </si>
  <si>
    <t>MÊS 03</t>
  </si>
  <si>
    <t>MÊS 04</t>
  </si>
  <si>
    <t>MÊS 05</t>
  </si>
  <si>
    <t>%</t>
  </si>
  <si>
    <t>R$</t>
  </si>
  <si>
    <t>sem1</t>
  </si>
  <si>
    <t>sem2</t>
  </si>
  <si>
    <t>sem3</t>
  </si>
  <si>
    <t>sem4</t>
  </si>
  <si>
    <t>sem5</t>
  </si>
  <si>
    <t>Sub-Total</t>
  </si>
  <si>
    <t>Total Geral</t>
  </si>
  <si>
    <t>SIURB (Edif)-Jul/21 | CDHU-184 | FDE-out/21 | SINAPI-dez/21</t>
  </si>
  <si>
    <t>CDHU-184</t>
  </si>
  <si>
    <t>FDE-out/21</t>
  </si>
  <si>
    <t>Sinapi-dez/21</t>
  </si>
  <si>
    <t>Siurb (Edif)-jul/21</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</si>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</sst>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 #,##0.00_-;\-&quot;R$&quot;\ * #,##0.00_-;_-&quot;R$&quot;\ * &quot;-&quot;??_-;_-@_-"/>
    <numFmt numFmtId="43" formatCode="_-* #,##0.00_-;\-* #,##0.00_-;_-* &quot;-&quot;??_-;_-@_-"/>
    <numFmt numFmtId="164" formatCode="0.0000"/>
    <numFmt numFmtId="165" formatCode="_(&quot;R$ &quot;* #,##0.00_);_(&quot;R$ &quot;* \(#,##0.00\);_(&quot;R$ &quot;* \-??_);_(@_)"/>
    <numFmt numFmtId="166" formatCode="##,##0.00\ &quot;m2&quot;"/>
    <numFmt numFmtId="167" formatCode="&quot;R$&quot;\ #,##0.00"/>
    <numFmt numFmtId="168" formatCode="&quot;R$ &quot;#,##0.00\ &quot;/ m2&quot;"/>
    <numFmt numFmtId="169" formatCode="00"/>
    <numFmt numFmtId="170" formatCode="00\-00\-00"/>
    <numFmt numFmtId="171" formatCode="_-* #,##0.00_-;\-* #,##0.00_-;_-* \-??_-;_-@_-"/>
    <numFmt numFmtId="172" formatCode="_(* #,##0.00_);_(* \(#,##0.00\);_(* &quot;-&quot;??_);_(@_)"/>
    <numFmt numFmtId="173" formatCode="&quot;R$ &quot;#,##0.00"/>
    <numFmt numFmtId="174" formatCode="0.000%"/>
    <numFmt numFmtId="175" formatCode="0.000"/>
  </numFmts>
  <fonts count="29" x14ac:knownFonts="1">
    <font>
      <sz val="11"/>
      <color theme="1"/>
      <name val="Calibri"/>
      <family val="2"/>
      <scheme val="minor"/>
    </font>
    <font>
      <sz val="11"/>
      <color theme="1"/>
      <name val="Calibri"/>
      <family val="2"/>
      <scheme val="minor"/>
    </font>
    <font>
      <sz val="10"/>
      <name val="Arial"/>
      <family val="2"/>
    </font>
    <font>
      <b/>
      <sz val="24"/>
      <name val="Arial"/>
      <family val="2"/>
    </font>
    <font>
      <b/>
      <sz val="10"/>
      <name val="Arial"/>
      <family val="2"/>
    </font>
    <font>
      <b/>
      <shadow/>
      <sz val="14"/>
      <name val="Arial"/>
      <family val="2"/>
    </font>
    <font>
      <shadow/>
      <sz val="10"/>
      <name val="Arial"/>
      <family val="2"/>
    </font>
    <font>
      <b/>
      <sz val="12"/>
      <name val="Arial"/>
      <family val="2"/>
    </font>
    <font>
      <sz val="12"/>
      <name val="Arial"/>
      <family val="2"/>
    </font>
    <font>
      <b/>
      <sz val="11.5"/>
      <name val="Arial"/>
      <family val="2"/>
    </font>
    <font>
      <b/>
      <sz val="14"/>
      <color theme="0"/>
      <name val="Arial"/>
      <family val="2"/>
    </font>
    <font>
      <b/>
      <sz val="11"/>
      <name val="Arial"/>
      <family val="2"/>
    </font>
    <font>
      <sz val="10"/>
      <color indexed="8"/>
      <name val="Arial"/>
      <family val="2"/>
    </font>
    <font>
      <sz val="8"/>
      <name val="Arial"/>
      <family val="2"/>
    </font>
    <font>
      <sz val="10"/>
      <name val="Arial"/>
      <family val="2"/>
    </font>
    <font>
      <b/>
      <sz val="10"/>
      <color theme="0"/>
      <name val="Arial"/>
      <family val="2"/>
    </font>
    <font>
      <sz val="9"/>
      <name val="Arial"/>
      <family val="2"/>
    </font>
    <font>
      <b/>
      <sz val="9"/>
      <name val="Arial"/>
      <family val="2"/>
    </font>
    <font>
      <sz val="7"/>
      <name val="Arial"/>
      <family val="2"/>
    </font>
    <font>
      <b/>
      <sz val="10"/>
      <color indexed="8"/>
      <name val="Arial"/>
      <family val="2"/>
    </font>
    <font>
      <b/>
      <shadow/>
      <sz val="10"/>
      <name val="Arial"/>
      <family val="2"/>
    </font>
    <font>
      <b/>
      <i/>
      <sz val="12"/>
      <name val="Arial"/>
      <family val="2"/>
    </font>
    <font>
      <b/>
      <sz val="16"/>
      <color theme="0"/>
      <name val="Arial"/>
      <family val="2"/>
    </font>
    <font>
      <sz val="14"/>
      <color theme="0"/>
      <name val="Arial"/>
      <family val="2"/>
    </font>
    <font>
      <b/>
      <sz val="14"/>
      <name val="Arial"/>
      <family val="2"/>
    </font>
    <font>
      <sz val="15"/>
      <name val="Arial"/>
      <family val="2"/>
    </font>
    <font>
      <b/>
      <sz val="15"/>
      <color theme="0"/>
      <name val="Arial"/>
      <family val="2"/>
    </font>
    <font>
      <sz val="11"/>
      <color indexed="8"/>
      <name val="Calibri"/>
      <family val="2"/>
      <scheme val="minor"/>
    </font>
    <font>
      <sz val="10"/>
      <color rgb="FF000000"/>
      <name val="Times New Roman"/>
      <family val="1"/>
    </font>
  </fonts>
  <fills count="7">
    <fill>
      <patternFill patternType="none"/>
    </fill>
    <fill>
      <patternFill patternType="gray125"/>
    </fill>
    <fill>
      <patternFill patternType="solid">
        <fgColor theme="3" tint="-0.499984740745262"/>
        <bgColor indexed="31"/>
      </patternFill>
    </fill>
    <fill>
      <patternFill patternType="solid">
        <fgColor theme="3" tint="-0.499984740745262"/>
        <bgColor indexed="64"/>
      </patternFill>
    </fill>
    <fill>
      <patternFill patternType="solid">
        <fgColor rgb="FFC5D9F1"/>
        <bgColor indexed="26"/>
      </patternFill>
    </fill>
    <fill>
      <patternFill patternType="solid">
        <fgColor rgb="FFC5D9F1"/>
        <bgColor indexed="64"/>
      </patternFill>
    </fill>
    <fill>
      <patternFill patternType="solid">
        <fgColor theme="3" tint="0.79998168889431442"/>
        <bgColor indexed="26"/>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8"/>
      </right>
      <top style="medium">
        <color indexed="8"/>
      </top>
      <bottom/>
      <diagonal/>
    </border>
    <border>
      <left/>
      <right/>
      <top style="medium">
        <color indexed="8"/>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style="medium">
        <color indexed="64"/>
      </right>
      <top style="medium">
        <color indexed="8"/>
      </top>
      <bottom/>
      <diagonal/>
    </border>
    <border>
      <left style="medium">
        <color indexed="64"/>
      </left>
      <right/>
      <top style="medium">
        <color indexed="64"/>
      </top>
      <bottom style="medium">
        <color indexed="64"/>
      </bottom>
      <diagonal/>
    </border>
    <border>
      <left style="medium">
        <color indexed="8"/>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8"/>
      </left>
      <right style="medium">
        <color indexed="64"/>
      </right>
      <top style="thin">
        <color indexed="64"/>
      </top>
      <bottom style="hair">
        <color indexed="64"/>
      </bottom>
      <diagonal/>
    </border>
    <border>
      <left style="medium">
        <color indexed="64"/>
      </left>
      <right style="thin">
        <color indexed="8"/>
      </right>
      <top style="hair">
        <color indexed="64"/>
      </top>
      <bottom style="hair">
        <color indexed="64"/>
      </bottom>
      <diagonal/>
    </border>
    <border>
      <left style="thin">
        <color indexed="8"/>
      </left>
      <right style="thin">
        <color indexed="8"/>
      </right>
      <top style="hair">
        <color indexed="64"/>
      </top>
      <bottom style="thin">
        <color indexed="64"/>
      </bottom>
      <diagonal/>
    </border>
    <border>
      <left style="thin">
        <color indexed="8"/>
      </left>
      <right style="medium">
        <color indexed="64"/>
      </right>
      <top style="hair">
        <color indexed="64"/>
      </top>
      <bottom style="thin">
        <color indexed="64"/>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hair">
        <color indexed="64"/>
      </bottom>
      <diagonal/>
    </border>
    <border>
      <left style="thin">
        <color indexed="8"/>
      </left>
      <right style="thin">
        <color indexed="8"/>
      </right>
      <top style="hair">
        <color indexed="64"/>
      </top>
      <bottom/>
      <diagonal/>
    </border>
    <border>
      <left style="thin">
        <color indexed="64"/>
      </left>
      <right style="medium">
        <color indexed="64"/>
      </right>
      <top style="hair">
        <color indexed="64"/>
      </top>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top/>
      <bottom style="medium">
        <color indexed="8"/>
      </bottom>
      <diagonal/>
    </border>
    <border>
      <left/>
      <right/>
      <top/>
      <bottom style="medium">
        <color indexed="8"/>
      </bottom>
      <diagonal/>
    </border>
    <border>
      <left style="medium">
        <color indexed="64"/>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medium">
        <color indexed="8"/>
      </right>
      <top style="medium">
        <color indexed="8"/>
      </top>
      <bottom style="hair">
        <color indexed="8"/>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style="medium">
        <color indexed="8"/>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medium">
        <color indexed="8"/>
      </right>
      <top/>
      <bottom style="hair">
        <color indexed="8"/>
      </bottom>
      <diagonal/>
    </border>
    <border>
      <left style="medium">
        <color indexed="8"/>
      </left>
      <right style="medium">
        <color indexed="8"/>
      </right>
      <top/>
      <bottom style="hair">
        <color indexed="8"/>
      </bottom>
      <diagonal/>
    </border>
    <border>
      <left style="medium">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medium">
        <color indexed="8"/>
      </right>
      <top style="hair">
        <color indexed="8"/>
      </top>
      <bottom/>
      <diagonal/>
    </border>
    <border>
      <left style="medium">
        <color indexed="8"/>
      </left>
      <right style="medium">
        <color indexed="8"/>
      </right>
      <top style="hair">
        <color indexed="8"/>
      </top>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style="hair">
        <color indexed="8"/>
      </top>
      <bottom style="medium">
        <color indexed="64"/>
      </bottom>
      <diagonal/>
    </border>
    <border>
      <left/>
      <right/>
      <top style="hair">
        <color indexed="8"/>
      </top>
      <bottom style="medium">
        <color indexed="64"/>
      </bottom>
      <diagonal/>
    </border>
    <border>
      <left/>
      <right style="medium">
        <color indexed="8"/>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64"/>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14" fillId="0" borderId="0"/>
    <xf numFmtId="172" fontId="2" fillId="0" borderId="0" applyFill="0" applyBorder="0" applyAlignment="0" applyProtection="0"/>
    <xf numFmtId="43" fontId="1" fillId="0" borderId="0" applyFont="0" applyFill="0" applyBorder="0" applyAlignment="0" applyProtection="0"/>
    <xf numFmtId="0" fontId="2" fillId="0" borderId="0"/>
    <xf numFmtId="165" fontId="2" fillId="0" borderId="0"/>
    <xf numFmtId="0" fontId="27" fillId="0" borderId="0"/>
    <xf numFmtId="172" fontId="27" fillId="0" borderId="0" applyFont="0" applyFill="0" applyBorder="0" applyAlignment="0" applyProtection="0"/>
    <xf numFmtId="0" fontId="28" fillId="0" borderId="0"/>
    <xf numFmtId="44" fontId="28" fillId="0" borderId="0" applyFont="0" applyFill="0" applyBorder="0" applyAlignment="0" applyProtection="0"/>
    <xf numFmtId="0" fontId="12" fillId="0" borderId="0"/>
  </cellStyleXfs>
  <cellXfs count="297">
    <xf numFmtId="0" fontId="0" fillId="0" borderId="0" xfId="0"/>
    <xf numFmtId="49" fontId="10" fillId="2" borderId="9" xfId="3" applyNumberFormat="1" applyFont="1" applyFill="1" applyBorder="1" applyAlignment="1" applyProtection="1">
      <alignment horizontal="center" vertical="center"/>
      <protection hidden="1"/>
    </xf>
    <xf numFmtId="49" fontId="0" fillId="0" borderId="22" xfId="0" applyNumberFormat="1" applyBorder="1" applyAlignment="1" applyProtection="1">
      <alignment horizontal="center" vertical="center"/>
      <protection hidden="1"/>
    </xf>
    <xf numFmtId="0" fontId="0" fillId="0" borderId="23" xfId="3" applyFont="1" applyBorder="1" applyAlignment="1" applyProtection="1">
      <alignment horizontal="center" vertical="center"/>
      <protection hidden="1"/>
    </xf>
    <xf numFmtId="44" fontId="0" fillId="0" borderId="23" xfId="1" applyFont="1" applyFill="1" applyBorder="1" applyAlignment="1" applyProtection="1">
      <alignment horizontal="right" vertical="center"/>
      <protection hidden="1"/>
    </xf>
    <xf numFmtId="49" fontId="0" fillId="0" borderId="25" xfId="0" applyNumberFormat="1" applyBorder="1" applyAlignment="1" applyProtection="1">
      <alignment horizontal="center" vertical="center"/>
      <protection hidden="1"/>
    </xf>
    <xf numFmtId="0" fontId="0" fillId="0" borderId="26" xfId="3" applyFont="1" applyBorder="1" applyAlignment="1" applyProtection="1">
      <alignment horizontal="center" vertical="center"/>
      <protection hidden="1"/>
    </xf>
    <xf numFmtId="44" fontId="0" fillId="0" borderId="26" xfId="1" applyFont="1" applyFill="1" applyBorder="1" applyAlignment="1" applyProtection="1">
      <alignment horizontal="right" vertical="center"/>
      <protection hidden="1"/>
    </xf>
    <xf numFmtId="44" fontId="0" fillId="0" borderId="28" xfId="1" applyFont="1" applyFill="1" applyBorder="1" applyAlignment="1" applyProtection="1">
      <alignment horizontal="right" vertical="center"/>
      <protection hidden="1"/>
    </xf>
    <xf numFmtId="49" fontId="0" fillId="0" borderId="28" xfId="3" applyNumberFormat="1" applyFont="1" applyBorder="1" applyAlignment="1" applyProtection="1">
      <alignment horizontal="center" vertical="center"/>
      <protection hidden="1"/>
    </xf>
    <xf numFmtId="1" fontId="0" fillId="0" borderId="26" xfId="3" applyNumberFormat="1" applyFont="1" applyBorder="1" applyAlignment="1" applyProtection="1">
      <alignment horizontal="center" vertical="center"/>
      <protection hidden="1"/>
    </xf>
    <xf numFmtId="1" fontId="2" fillId="0" borderId="26" xfId="3" applyNumberFormat="1" applyBorder="1" applyAlignment="1" applyProtection="1">
      <alignment horizontal="center" vertical="center"/>
      <protection hidden="1"/>
    </xf>
    <xf numFmtId="44" fontId="2" fillId="0" borderId="26" xfId="1" applyFont="1" applyFill="1" applyBorder="1" applyAlignment="1" applyProtection="1">
      <alignment horizontal="right" vertical="center"/>
      <protection hidden="1"/>
    </xf>
    <xf numFmtId="49" fontId="0" fillId="0" borderId="26" xfId="3" applyNumberFormat="1" applyFont="1" applyBorder="1" applyAlignment="1" applyProtection="1">
      <alignment horizontal="center" vertical="center"/>
      <protection hidden="1"/>
    </xf>
    <xf numFmtId="1" fontId="0" fillId="0" borderId="30" xfId="3" applyNumberFormat="1" applyFont="1" applyBorder="1" applyAlignment="1" applyProtection="1">
      <alignment horizontal="center" vertical="center"/>
      <protection hidden="1"/>
    </xf>
    <xf numFmtId="44" fontId="0" fillId="0" borderId="30" xfId="1" applyFont="1" applyFill="1" applyBorder="1" applyAlignment="1" applyProtection="1">
      <alignment horizontal="right" vertical="center"/>
      <protection hidden="1"/>
    </xf>
    <xf numFmtId="49" fontId="0" fillId="0" borderId="34" xfId="3" applyNumberFormat="1" applyFont="1" applyBorder="1" applyAlignment="1" applyProtection="1">
      <alignment horizontal="center" vertical="center"/>
      <protection hidden="1"/>
    </xf>
    <xf numFmtId="49" fontId="0" fillId="0" borderId="35" xfId="3" applyNumberFormat="1" applyFont="1" applyBorder="1" applyAlignment="1" applyProtection="1">
      <alignment horizontal="center" vertical="center"/>
      <protection hidden="1"/>
    </xf>
    <xf numFmtId="44" fontId="0" fillId="0" borderId="35" xfId="1" applyFont="1" applyFill="1" applyBorder="1" applyAlignment="1" applyProtection="1">
      <alignment horizontal="right" vertical="center"/>
      <protection hidden="1"/>
    </xf>
    <xf numFmtId="49" fontId="0" fillId="0" borderId="37" xfId="3" applyNumberFormat="1" applyFont="1" applyBorder="1" applyAlignment="1" applyProtection="1">
      <alignment horizontal="center" vertical="center"/>
      <protection hidden="1"/>
    </xf>
    <xf numFmtId="49" fontId="2" fillId="0" borderId="28" xfId="3" applyNumberFormat="1" applyBorder="1" applyAlignment="1" applyProtection="1">
      <alignment horizontal="center" vertical="center"/>
      <protection hidden="1"/>
    </xf>
    <xf numFmtId="49" fontId="0" fillId="0" borderId="38" xfId="3" applyNumberFormat="1" applyFont="1" applyBorder="1" applyAlignment="1" applyProtection="1">
      <alignment horizontal="center" vertical="center"/>
      <protection hidden="1"/>
    </xf>
    <xf numFmtId="44" fontId="0" fillId="0" borderId="38" xfId="1" applyFont="1" applyFill="1" applyBorder="1" applyAlignment="1" applyProtection="1">
      <alignment horizontal="right" vertical="center"/>
      <protection hidden="1"/>
    </xf>
    <xf numFmtId="0" fontId="0" fillId="0" borderId="28" xfId="3" applyFont="1" applyBorder="1" applyAlignment="1" applyProtection="1">
      <alignment horizontal="center" vertical="center"/>
      <protection hidden="1"/>
    </xf>
    <xf numFmtId="0" fontId="12" fillId="0" borderId="28" xfId="0" applyFont="1" applyBorder="1" applyAlignment="1" applyProtection="1">
      <alignment horizontal="center" vertical="center"/>
      <protection hidden="1"/>
    </xf>
    <xf numFmtId="44" fontId="2" fillId="0" borderId="28" xfId="1" applyFont="1" applyFill="1" applyBorder="1" applyAlignment="1" applyProtection="1">
      <alignment horizontal="right" vertical="center"/>
      <protection hidden="1"/>
    </xf>
    <xf numFmtId="0" fontId="0" fillId="0" borderId="40" xfId="3" applyFont="1" applyBorder="1" applyAlignment="1" applyProtection="1">
      <alignment horizontal="center" vertical="center"/>
      <protection hidden="1"/>
    </xf>
    <xf numFmtId="0" fontId="0" fillId="0" borderId="41" xfId="3" applyFont="1" applyBorder="1" applyAlignment="1" applyProtection="1">
      <alignment horizontal="center" vertical="center"/>
      <protection hidden="1"/>
    </xf>
    <xf numFmtId="44" fontId="0" fillId="0" borderId="41" xfId="1" applyFont="1" applyFill="1" applyBorder="1" applyAlignment="1" applyProtection="1">
      <alignment horizontal="right" vertical="center"/>
      <protection hidden="1"/>
    </xf>
    <xf numFmtId="0" fontId="2" fillId="0" borderId="28" xfId="3" applyBorder="1" applyAlignment="1" applyProtection="1">
      <alignment horizontal="center" vertical="center"/>
      <protection hidden="1"/>
    </xf>
    <xf numFmtId="49" fontId="2" fillId="0" borderId="42" xfId="3" applyNumberFormat="1" applyBorder="1" applyAlignment="1" applyProtection="1">
      <alignment horizontal="center" vertical="center"/>
      <protection hidden="1"/>
    </xf>
    <xf numFmtId="44" fontId="2" fillId="0" borderId="42" xfId="1" applyFont="1" applyFill="1" applyBorder="1" applyAlignment="1" applyProtection="1">
      <alignment horizontal="right" vertical="center"/>
      <protection hidden="1"/>
    </xf>
    <xf numFmtId="44" fontId="0" fillId="0" borderId="26" xfId="1" applyFont="1" applyBorder="1" applyAlignment="1" applyProtection="1">
      <alignment horizontal="right" vertical="center"/>
      <protection hidden="1"/>
    </xf>
    <xf numFmtId="44" fontId="0" fillId="0" borderId="28" xfId="1" applyFont="1" applyBorder="1" applyAlignment="1" applyProtection="1">
      <alignment horizontal="right" vertical="center"/>
      <protection hidden="1"/>
    </xf>
    <xf numFmtId="44" fontId="1" fillId="0" borderId="26" xfId="1" applyBorder="1" applyAlignment="1" applyProtection="1">
      <alignment horizontal="right" vertical="center"/>
      <protection hidden="1"/>
    </xf>
    <xf numFmtId="0" fontId="0" fillId="0" borderId="35" xfId="3" applyFont="1" applyBorder="1" applyAlignment="1" applyProtection="1">
      <alignment horizontal="center" vertical="center"/>
      <protection hidden="1"/>
    </xf>
    <xf numFmtId="44" fontId="0" fillId="0" borderId="35" xfId="1" applyFont="1" applyBorder="1" applyAlignment="1" applyProtection="1">
      <alignment horizontal="right" vertical="center"/>
      <protection hidden="1"/>
    </xf>
    <xf numFmtId="0" fontId="0" fillId="0" borderId="38" xfId="3" applyFont="1" applyBorder="1" applyAlignment="1" applyProtection="1">
      <alignment horizontal="center" vertical="center"/>
      <protection hidden="1"/>
    </xf>
    <xf numFmtId="0" fontId="0" fillId="0" borderId="2" xfId="3" applyFont="1" applyBorder="1" applyAlignment="1" applyProtection="1">
      <alignment vertical="center"/>
      <protection hidden="1"/>
    </xf>
    <xf numFmtId="0" fontId="0" fillId="0" borderId="0" xfId="0" applyProtection="1">
      <protection hidden="1"/>
    </xf>
    <xf numFmtId="0" fontId="0" fillId="0" borderId="0" xfId="3" applyFont="1" applyAlignment="1" applyProtection="1">
      <alignment vertical="center"/>
      <protection hidden="1"/>
    </xf>
    <xf numFmtId="0" fontId="0" fillId="0" borderId="0" xfId="3" applyFont="1" applyAlignment="1" applyProtection="1">
      <alignment horizontal="center" vertical="center"/>
      <protection hidden="1"/>
    </xf>
    <xf numFmtId="0" fontId="7" fillId="0" borderId="0" xfId="3" applyFont="1" applyAlignment="1" applyProtection="1">
      <alignment horizontal="center" vertical="center" wrapText="1"/>
      <protection hidden="1"/>
    </xf>
    <xf numFmtId="4" fontId="7" fillId="0" borderId="0" xfId="3" applyNumberFormat="1" applyFont="1" applyAlignment="1" applyProtection="1">
      <alignment horizontal="center" vertical="center" wrapText="1"/>
      <protection hidden="1"/>
    </xf>
    <xf numFmtId="0" fontId="7" fillId="0" borderId="5" xfId="3" applyFont="1" applyBorder="1" applyAlignment="1" applyProtection="1">
      <alignment horizontal="center" vertical="center" wrapText="1"/>
      <protection hidden="1"/>
    </xf>
    <xf numFmtId="0" fontId="7" fillId="0" borderId="4" xfId="3" applyFont="1" applyBorder="1" applyAlignment="1" applyProtection="1">
      <alignment vertical="center" wrapText="1"/>
      <protection hidden="1"/>
    </xf>
    <xf numFmtId="0" fontId="7" fillId="0" borderId="0" xfId="3" applyFont="1" applyAlignment="1" applyProtection="1">
      <alignment vertical="center"/>
      <protection hidden="1"/>
    </xf>
    <xf numFmtId="0" fontId="8" fillId="0" borderId="0" xfId="3" applyFont="1" applyAlignment="1" applyProtection="1">
      <alignment vertical="center"/>
      <protection hidden="1"/>
    </xf>
    <xf numFmtId="164" fontId="7" fillId="0" borderId="5" xfId="3" applyNumberFormat="1" applyFont="1" applyBorder="1" applyAlignment="1" applyProtection="1">
      <alignment horizontal="center" vertical="center" wrapText="1"/>
      <protection hidden="1"/>
    </xf>
    <xf numFmtId="0" fontId="7" fillId="0" borderId="4" xfId="3" applyFont="1" applyBorder="1" applyAlignment="1" applyProtection="1">
      <alignment horizontal="left" vertical="center"/>
      <protection hidden="1"/>
    </xf>
    <xf numFmtId="0" fontId="7" fillId="0" borderId="0" xfId="3" applyFont="1" applyAlignment="1" applyProtection="1">
      <alignment horizontal="left" vertical="center" wrapText="1"/>
      <protection hidden="1"/>
    </xf>
    <xf numFmtId="0" fontId="7" fillId="0" borderId="4" xfId="3" applyFont="1" applyBorder="1" applyAlignment="1" applyProtection="1">
      <alignment vertical="center"/>
      <protection hidden="1"/>
    </xf>
    <xf numFmtId="0" fontId="9" fillId="0" borderId="0" xfId="3" applyFont="1" applyAlignment="1" applyProtection="1">
      <alignment vertical="center" wrapText="1"/>
      <protection hidden="1"/>
    </xf>
    <xf numFmtId="166" fontId="7" fillId="0" borderId="0" xfId="1" applyNumberFormat="1" applyFont="1" applyFill="1" applyBorder="1" applyAlignment="1" applyProtection="1">
      <alignment horizontal="center" vertical="center" wrapText="1"/>
      <protection hidden="1"/>
    </xf>
    <xf numFmtId="165" fontId="7" fillId="0" borderId="5" xfId="3" applyNumberFormat="1" applyFont="1" applyBorder="1" applyAlignment="1" applyProtection="1">
      <alignment horizontal="center" vertical="center" wrapText="1"/>
      <protection hidden="1"/>
    </xf>
    <xf numFmtId="167" fontId="7" fillId="0" borderId="0" xfId="3" applyNumberFormat="1" applyFont="1" applyAlignment="1" applyProtection="1">
      <alignment horizontal="center" vertical="center" wrapText="1"/>
      <protection hidden="1"/>
    </xf>
    <xf numFmtId="44" fontId="7" fillId="0" borderId="5" xfId="1" applyFont="1" applyFill="1" applyBorder="1" applyAlignment="1" applyProtection="1">
      <alignment horizontal="center" vertical="center" wrapText="1"/>
      <protection hidden="1"/>
    </xf>
    <xf numFmtId="0" fontId="7" fillId="0" borderId="4" xfId="3" applyFont="1" applyBorder="1" applyAlignment="1" applyProtection="1">
      <alignment horizontal="left" vertical="center" wrapText="1"/>
      <protection hidden="1"/>
    </xf>
    <xf numFmtId="0" fontId="9" fillId="0" borderId="0" xfId="3" applyFont="1" applyAlignment="1" applyProtection="1">
      <alignment horizontal="center" vertical="center" wrapText="1"/>
      <protection hidden="1"/>
    </xf>
    <xf numFmtId="165" fontId="7" fillId="0" borderId="0" xfId="3" applyNumberFormat="1" applyFont="1" applyAlignment="1" applyProtection="1">
      <alignment horizontal="center" vertical="center" wrapText="1"/>
      <protection hidden="1"/>
    </xf>
    <xf numFmtId="4" fontId="7" fillId="0" borderId="5" xfId="3" applyNumberFormat="1" applyFont="1" applyBorder="1" applyAlignment="1" applyProtection="1">
      <alignment horizontal="center" vertical="center" wrapText="1"/>
      <protection hidden="1"/>
    </xf>
    <xf numFmtId="0" fontId="7" fillId="0" borderId="6" xfId="3" applyFont="1" applyBorder="1" applyAlignment="1" applyProtection="1">
      <alignment vertical="center"/>
      <protection hidden="1"/>
    </xf>
    <xf numFmtId="0" fontId="8" fillId="0" borderId="7" xfId="3" applyFont="1" applyBorder="1" applyAlignment="1" applyProtection="1">
      <alignment vertical="center"/>
      <protection hidden="1"/>
    </xf>
    <xf numFmtId="0" fontId="7" fillId="0" borderId="7" xfId="3" applyFont="1" applyBorder="1" applyAlignment="1" applyProtection="1">
      <alignment vertical="center"/>
      <protection hidden="1"/>
    </xf>
    <xf numFmtId="0" fontId="9" fillId="0" borderId="7" xfId="3" applyFont="1" applyBorder="1" applyAlignment="1" applyProtection="1">
      <alignment vertical="center" wrapText="1"/>
      <protection hidden="1"/>
    </xf>
    <xf numFmtId="168" fontId="7" fillId="0" borderId="7" xfId="1" applyNumberFormat="1" applyFont="1" applyFill="1" applyBorder="1" applyAlignment="1" applyProtection="1">
      <alignment horizontal="center" vertical="center" wrapText="1"/>
      <protection hidden="1"/>
    </xf>
    <xf numFmtId="0" fontId="8" fillId="0" borderId="8" xfId="3" applyFont="1" applyBorder="1" applyAlignment="1" applyProtection="1">
      <alignment vertical="center"/>
      <protection hidden="1"/>
    </xf>
    <xf numFmtId="0" fontId="0" fillId="0" borderId="4" xfId="3" applyFont="1" applyBorder="1" applyAlignment="1" applyProtection="1">
      <alignment vertical="center" wrapText="1"/>
      <protection hidden="1"/>
    </xf>
    <xf numFmtId="0" fontId="0" fillId="0" borderId="0" xfId="3" applyFont="1" applyAlignment="1" applyProtection="1">
      <alignment vertical="center" wrapText="1"/>
      <protection hidden="1"/>
    </xf>
    <xf numFmtId="0" fontId="0" fillId="0" borderId="0" xfId="3" applyFont="1" applyAlignment="1" applyProtection="1">
      <alignment horizontal="left" vertical="center" wrapText="1"/>
      <protection hidden="1"/>
    </xf>
    <xf numFmtId="0" fontId="0" fillId="0" borderId="0" xfId="3" applyFont="1" applyAlignment="1" applyProtection="1">
      <alignment horizontal="center" vertical="center" wrapText="1"/>
      <protection hidden="1"/>
    </xf>
    <xf numFmtId="4" fontId="0" fillId="0" borderId="0" xfId="3" applyNumberFormat="1" applyFont="1" applyAlignment="1" applyProtection="1">
      <alignment horizontal="center" vertical="center" wrapText="1"/>
      <protection hidden="1"/>
    </xf>
    <xf numFmtId="0" fontId="0" fillId="0" borderId="5" xfId="3" applyFont="1" applyBorder="1" applyAlignment="1" applyProtection="1">
      <alignment horizontal="center" vertical="center" wrapText="1"/>
      <protection hidden="1"/>
    </xf>
    <xf numFmtId="0" fontId="10" fillId="2" borderId="10" xfId="3" applyFont="1" applyFill="1" applyBorder="1" applyAlignment="1" applyProtection="1">
      <alignment horizontal="center" vertical="center" wrapText="1"/>
      <protection hidden="1"/>
    </xf>
    <xf numFmtId="0" fontId="10" fillId="2" borderId="11" xfId="3" applyFont="1" applyFill="1" applyBorder="1" applyAlignment="1" applyProtection="1">
      <alignment horizontal="left" vertical="center" wrapText="1"/>
      <protection hidden="1"/>
    </xf>
    <xf numFmtId="0" fontId="10" fillId="2" borderId="12" xfId="3" applyFont="1" applyFill="1" applyBorder="1" applyAlignment="1" applyProtection="1">
      <alignment horizontal="center" vertical="center" wrapText="1"/>
      <protection hidden="1"/>
    </xf>
    <xf numFmtId="4" fontId="10" fillId="3" borderId="11" xfId="3" applyNumberFormat="1" applyFont="1" applyFill="1" applyBorder="1" applyAlignment="1" applyProtection="1">
      <alignment horizontal="center" vertical="center" wrapText="1"/>
      <protection hidden="1"/>
    </xf>
    <xf numFmtId="4" fontId="10" fillId="2" borderId="12" xfId="3" applyNumberFormat="1" applyFont="1" applyFill="1" applyBorder="1" applyAlignment="1" applyProtection="1">
      <alignment horizontal="center" vertical="center" wrapText="1"/>
      <protection hidden="1"/>
    </xf>
    <xf numFmtId="44" fontId="10" fillId="2" borderId="12" xfId="1" applyFont="1" applyFill="1" applyBorder="1" applyAlignment="1" applyProtection="1">
      <alignment horizontal="center" vertical="center" wrapText="1"/>
      <protection hidden="1"/>
    </xf>
    <xf numFmtId="164" fontId="10" fillId="2" borderId="13" xfId="3" applyNumberFormat="1" applyFont="1" applyFill="1" applyBorder="1" applyAlignment="1" applyProtection="1">
      <alignment horizontal="center" vertical="center" wrapText="1"/>
      <protection hidden="1"/>
    </xf>
    <xf numFmtId="169" fontId="11" fillId="4" borderId="14" xfId="3" applyNumberFormat="1" applyFont="1" applyFill="1" applyBorder="1" applyAlignment="1" applyProtection="1">
      <alignment horizontal="center" vertical="center" wrapText="1"/>
      <protection hidden="1"/>
    </xf>
    <xf numFmtId="169" fontId="11" fillId="4" borderId="15" xfId="3" applyNumberFormat="1" applyFont="1" applyFill="1" applyBorder="1" applyAlignment="1" applyProtection="1">
      <alignment horizontal="center" vertical="center" wrapText="1"/>
      <protection hidden="1"/>
    </xf>
    <xf numFmtId="169" fontId="11" fillId="5" borderId="16" xfId="3" applyNumberFormat="1" applyFont="1" applyFill="1" applyBorder="1" applyAlignment="1" applyProtection="1">
      <alignment horizontal="center" vertical="center" wrapText="1"/>
      <protection hidden="1"/>
    </xf>
    <xf numFmtId="0" fontId="11" fillId="6" borderId="16" xfId="3" applyFont="1" applyFill="1" applyBorder="1" applyAlignment="1" applyProtection="1">
      <alignment horizontal="left" vertical="center" wrapText="1"/>
      <protection hidden="1"/>
    </xf>
    <xf numFmtId="165" fontId="11" fillId="6" borderId="16" xfId="3" applyNumberFormat="1" applyFont="1" applyFill="1" applyBorder="1" applyAlignment="1" applyProtection="1">
      <alignment horizontal="centerContinuous" vertical="center" wrapText="1"/>
      <protection hidden="1"/>
    </xf>
    <xf numFmtId="44" fontId="11" fillId="6" borderId="16" xfId="1" applyFont="1" applyFill="1" applyBorder="1" applyAlignment="1" applyProtection="1">
      <alignment horizontal="centerContinuous" vertical="center" wrapText="1"/>
      <protection hidden="1"/>
    </xf>
    <xf numFmtId="10" fontId="11" fillId="6" borderId="17" xfId="2" applyNumberFormat="1" applyFont="1" applyFill="1" applyBorder="1" applyAlignment="1" applyProtection="1">
      <alignment horizontal="center" vertical="center" wrapText="1"/>
      <protection hidden="1"/>
    </xf>
    <xf numFmtId="0" fontId="4" fillId="0" borderId="18" xfId="3" applyFont="1" applyBorder="1" applyAlignment="1" applyProtection="1">
      <alignment horizontal="center" vertical="center"/>
      <protection hidden="1"/>
    </xf>
    <xf numFmtId="0" fontId="4" fillId="0" borderId="19" xfId="3" applyFont="1" applyBorder="1" applyAlignment="1" applyProtection="1">
      <alignment horizontal="center" vertical="center"/>
      <protection hidden="1"/>
    </xf>
    <xf numFmtId="0" fontId="4" fillId="0" borderId="20" xfId="3" applyFont="1" applyBorder="1" applyAlignment="1" applyProtection="1">
      <alignment horizontal="center" vertical="center" wrapText="1"/>
      <protection hidden="1"/>
    </xf>
    <xf numFmtId="0" fontId="4" fillId="0" borderId="20" xfId="3" applyFont="1" applyBorder="1" applyAlignment="1" applyProtection="1">
      <alignment horizontal="left" vertical="center" wrapText="1"/>
      <protection hidden="1"/>
    </xf>
    <xf numFmtId="44" fontId="4" fillId="0" borderId="20" xfId="1" applyFont="1" applyFill="1" applyBorder="1" applyAlignment="1" applyProtection="1">
      <alignment horizontal="centerContinuous" vertical="center"/>
      <protection hidden="1"/>
    </xf>
    <xf numFmtId="10" fontId="4" fillId="0" borderId="21" xfId="2" applyNumberFormat="1" applyFont="1" applyFill="1" applyBorder="1" applyAlignment="1" applyProtection="1">
      <alignment horizontal="center" vertical="center" wrapText="1"/>
      <protection hidden="1"/>
    </xf>
    <xf numFmtId="0" fontId="0" fillId="0" borderId="23" xfId="0" applyBorder="1" applyAlignment="1" applyProtection="1">
      <alignment horizontal="center" vertical="center"/>
      <protection hidden="1"/>
    </xf>
    <xf numFmtId="0" fontId="0" fillId="0" borderId="23" xfId="0" applyBorder="1" applyAlignment="1" applyProtection="1">
      <alignment horizontal="left" vertical="center" wrapText="1"/>
      <protection hidden="1"/>
    </xf>
    <xf numFmtId="4" fontId="0" fillId="0" borderId="23" xfId="0" applyNumberFormat="1" applyBorder="1" applyAlignment="1" applyProtection="1">
      <alignment horizontal="center" vertical="center"/>
      <protection hidden="1"/>
    </xf>
    <xf numFmtId="4" fontId="2" fillId="0" borderId="23" xfId="4" applyNumberFormat="1" applyBorder="1" applyAlignment="1" applyProtection="1">
      <alignment horizontal="center" vertical="center"/>
      <protection hidden="1"/>
    </xf>
    <xf numFmtId="10" fontId="0" fillId="0" borderId="24" xfId="2" applyNumberFormat="1" applyFont="1" applyFill="1"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6" xfId="0" applyBorder="1" applyAlignment="1" applyProtection="1">
      <alignment horizontal="left" vertical="center" wrapText="1"/>
      <protection hidden="1"/>
    </xf>
    <xf numFmtId="4" fontId="0" fillId="0" borderId="26" xfId="0" applyNumberFormat="1" applyBorder="1" applyAlignment="1" applyProtection="1">
      <alignment horizontal="center" vertical="center"/>
      <protection hidden="1"/>
    </xf>
    <xf numFmtId="4" fontId="2" fillId="0" borderId="26" xfId="4" applyNumberFormat="1" applyBorder="1" applyAlignment="1" applyProtection="1">
      <alignment horizontal="center" vertical="center"/>
      <protection hidden="1"/>
    </xf>
    <xf numFmtId="4" fontId="0" fillId="0" borderId="26" xfId="4" applyNumberFormat="1" applyFont="1" applyBorder="1" applyAlignment="1" applyProtection="1">
      <alignment horizontal="center" vertical="center"/>
      <protection hidden="1"/>
    </xf>
    <xf numFmtId="10" fontId="0" fillId="0" borderId="27" xfId="2" applyNumberFormat="1" applyFont="1" applyFill="1" applyBorder="1" applyAlignment="1" applyProtection="1">
      <alignment horizontal="center" vertical="center"/>
      <protection hidden="1"/>
    </xf>
    <xf numFmtId="170" fontId="0" fillId="0" borderId="26" xfId="0" applyNumberFormat="1" applyBorder="1" applyAlignment="1" applyProtection="1">
      <alignment horizontal="center" vertical="center"/>
      <protection hidden="1"/>
    </xf>
    <xf numFmtId="2" fontId="12" fillId="0" borderId="26" xfId="0" applyNumberFormat="1" applyFont="1" applyBorder="1" applyAlignment="1" applyProtection="1">
      <alignment horizontal="center" vertical="center"/>
      <protection hidden="1"/>
    </xf>
    <xf numFmtId="0" fontId="0" fillId="0" borderId="28" xfId="3" applyFont="1" applyBorder="1" applyAlignment="1" applyProtection="1">
      <alignment horizontal="center" vertical="center" wrapText="1"/>
      <protection hidden="1"/>
    </xf>
    <xf numFmtId="0" fontId="0" fillId="0" borderId="28" xfId="0" applyBorder="1" applyAlignment="1" applyProtection="1">
      <alignment horizontal="left" vertical="center" wrapText="1"/>
      <protection hidden="1"/>
    </xf>
    <xf numFmtId="4" fontId="0" fillId="0" borderId="28" xfId="0" applyNumberFormat="1" applyBorder="1" applyAlignment="1" applyProtection="1">
      <alignment horizontal="center" vertical="center"/>
      <protection hidden="1"/>
    </xf>
    <xf numFmtId="4" fontId="2" fillId="0" borderId="28" xfId="4" applyNumberFormat="1" applyBorder="1" applyAlignment="1" applyProtection="1">
      <alignment horizontal="center" vertical="center"/>
      <protection hidden="1"/>
    </xf>
    <xf numFmtId="10" fontId="0" fillId="0" borderId="29" xfId="2" applyNumberFormat="1" applyFont="1" applyFill="1" applyBorder="1" applyAlignment="1" applyProtection="1">
      <alignment horizontal="center" vertical="center"/>
      <protection hidden="1"/>
    </xf>
    <xf numFmtId="0" fontId="13" fillId="0" borderId="26" xfId="0" applyFont="1" applyBorder="1" applyAlignment="1" applyProtection="1">
      <alignment horizontal="center" vertical="center" wrapText="1"/>
      <protection hidden="1"/>
    </xf>
    <xf numFmtId="10" fontId="2" fillId="0" borderId="27" xfId="2" applyNumberFormat="1" applyFont="1" applyFill="1" applyBorder="1" applyAlignment="1" applyProtection="1">
      <alignment horizontal="center" vertical="center"/>
      <protection hidden="1"/>
    </xf>
    <xf numFmtId="1" fontId="0" fillId="0" borderId="26" xfId="5" applyNumberFormat="1" applyFont="1" applyBorder="1" applyAlignment="1" applyProtection="1">
      <alignment horizontal="center" vertical="center"/>
      <protection hidden="1"/>
    </xf>
    <xf numFmtId="0" fontId="0" fillId="0" borderId="30" xfId="0" applyBorder="1" applyAlignment="1" applyProtection="1">
      <alignment horizontal="left" vertical="center" wrapText="1"/>
      <protection hidden="1"/>
    </xf>
    <xf numFmtId="4" fontId="0" fillId="0" borderId="30" xfId="0" applyNumberFormat="1" applyBorder="1" applyAlignment="1" applyProtection="1">
      <alignment horizontal="center" vertical="center"/>
      <protection hidden="1"/>
    </xf>
    <xf numFmtId="10" fontId="0" fillId="0" borderId="31" xfId="2" applyNumberFormat="1" applyFont="1" applyFill="1" applyBorder="1" applyAlignment="1" applyProtection="1">
      <alignment horizontal="center" vertical="center"/>
      <protection hidden="1"/>
    </xf>
    <xf numFmtId="0" fontId="4" fillId="0" borderId="32" xfId="3" applyFont="1" applyBorder="1" applyAlignment="1" applyProtection="1">
      <alignment horizontal="center" vertical="center"/>
      <protection hidden="1"/>
    </xf>
    <xf numFmtId="0" fontId="4" fillId="0" borderId="33" xfId="3" applyFont="1" applyBorder="1" applyAlignment="1" applyProtection="1">
      <alignment horizontal="center" vertical="center"/>
      <protection hidden="1"/>
    </xf>
    <xf numFmtId="0" fontId="4" fillId="0" borderId="33" xfId="3" applyFont="1" applyBorder="1" applyAlignment="1" applyProtection="1">
      <alignment horizontal="center" vertical="center" wrapText="1"/>
      <protection hidden="1"/>
    </xf>
    <xf numFmtId="0" fontId="4" fillId="0" borderId="33" xfId="3" applyFont="1" applyBorder="1" applyAlignment="1" applyProtection="1">
      <alignment horizontal="left" vertical="center" wrapText="1"/>
      <protection hidden="1"/>
    </xf>
    <xf numFmtId="44" fontId="4" fillId="0" borderId="33" xfId="1" applyFont="1" applyFill="1" applyBorder="1" applyAlignment="1" applyProtection="1">
      <alignment horizontal="centerContinuous" vertical="center"/>
      <protection hidden="1"/>
    </xf>
    <xf numFmtId="0" fontId="0" fillId="0" borderId="35" xfId="0" applyBorder="1" applyAlignment="1" applyProtection="1">
      <alignment horizontal="left" vertical="center" wrapText="1"/>
      <protection hidden="1"/>
    </xf>
    <xf numFmtId="4" fontId="0" fillId="0" borderId="35" xfId="0" applyNumberFormat="1" applyBorder="1" applyAlignment="1" applyProtection="1">
      <alignment horizontal="center" vertical="center"/>
      <protection hidden="1"/>
    </xf>
    <xf numFmtId="10" fontId="0" fillId="0" borderId="36" xfId="2" applyNumberFormat="1" applyFont="1" applyFill="1" applyBorder="1" applyAlignment="1" applyProtection="1">
      <alignment horizontal="center" vertical="center"/>
      <protection hidden="1"/>
    </xf>
    <xf numFmtId="0" fontId="0" fillId="0" borderId="38" xfId="0" applyBorder="1" applyAlignment="1" applyProtection="1">
      <alignment horizontal="left" vertical="center" wrapText="1"/>
      <protection hidden="1"/>
    </xf>
    <xf numFmtId="4" fontId="0" fillId="0" borderId="38" xfId="0" applyNumberFormat="1" applyBorder="1" applyAlignment="1" applyProtection="1">
      <alignment horizontal="center" vertical="center"/>
      <protection hidden="1"/>
    </xf>
    <xf numFmtId="10" fontId="0" fillId="0" borderId="39" xfId="2" applyNumberFormat="1" applyFont="1" applyFill="1" applyBorder="1" applyAlignment="1" applyProtection="1">
      <alignment horizontal="center" vertical="center"/>
      <protection hidden="1"/>
    </xf>
    <xf numFmtId="0" fontId="2" fillId="0" borderId="28" xfId="3" applyBorder="1" applyAlignment="1" applyProtection="1">
      <alignment horizontal="center" vertical="center" wrapText="1"/>
      <protection hidden="1"/>
    </xf>
    <xf numFmtId="0" fontId="0" fillId="0" borderId="42" xfId="0" applyBorder="1" applyAlignment="1" applyProtection="1">
      <alignment horizontal="left" vertical="center" wrapText="1"/>
      <protection hidden="1"/>
    </xf>
    <xf numFmtId="4" fontId="0" fillId="0" borderId="42" xfId="0" applyNumberFormat="1" applyBorder="1" applyAlignment="1" applyProtection="1">
      <alignment horizontal="center" vertical="center"/>
      <protection hidden="1"/>
    </xf>
    <xf numFmtId="4" fontId="2" fillId="0" borderId="42" xfId="4" applyNumberFormat="1" applyBorder="1" applyAlignment="1" applyProtection="1">
      <alignment horizontal="center" vertical="center"/>
      <protection hidden="1"/>
    </xf>
    <xf numFmtId="10" fontId="0" fillId="0" borderId="43" xfId="2" applyNumberFormat="1" applyFont="1" applyFill="1" applyBorder="1" applyAlignment="1" applyProtection="1">
      <alignment horizontal="center" vertical="center"/>
      <protection hidden="1"/>
    </xf>
    <xf numFmtId="0" fontId="4" fillId="0" borderId="44" xfId="3" applyFont="1" applyBorder="1" applyAlignment="1" applyProtection="1">
      <alignment horizontal="center" vertical="center"/>
      <protection hidden="1"/>
    </xf>
    <xf numFmtId="0" fontId="4" fillId="0" borderId="45" xfId="3" applyFont="1" applyBorder="1" applyAlignment="1" applyProtection="1">
      <alignment horizontal="center" vertical="center"/>
      <protection hidden="1"/>
    </xf>
    <xf numFmtId="0" fontId="4" fillId="0" borderId="46" xfId="3" applyFont="1" applyBorder="1" applyAlignment="1" applyProtection="1">
      <alignment horizontal="center" vertical="center" wrapText="1"/>
      <protection hidden="1"/>
    </xf>
    <xf numFmtId="44" fontId="4" fillId="0" borderId="46" xfId="1" applyFont="1" applyBorder="1" applyAlignment="1" applyProtection="1">
      <alignment horizontal="centerContinuous" vertical="center"/>
      <protection hidden="1"/>
    </xf>
    <xf numFmtId="44" fontId="4" fillId="0" borderId="33" xfId="1" applyFont="1" applyBorder="1" applyAlignment="1" applyProtection="1">
      <alignment horizontal="centerContinuous" vertical="center"/>
      <protection hidden="1"/>
    </xf>
    <xf numFmtId="10" fontId="1" fillId="0" borderId="27" xfId="2" applyNumberFormat="1" applyBorder="1" applyAlignment="1" applyProtection="1">
      <alignment horizontal="center" vertical="center"/>
      <protection hidden="1"/>
    </xf>
    <xf numFmtId="10" fontId="0" fillId="0" borderId="36" xfId="2" applyNumberFormat="1" applyFont="1" applyBorder="1" applyAlignment="1" applyProtection="1">
      <alignment horizontal="center" vertical="center"/>
      <protection hidden="1"/>
    </xf>
    <xf numFmtId="10" fontId="0" fillId="0" borderId="29" xfId="2" applyNumberFormat="1" applyFont="1" applyBorder="1" applyAlignment="1" applyProtection="1">
      <alignment horizontal="center" vertical="center"/>
      <protection hidden="1"/>
    </xf>
    <xf numFmtId="3" fontId="4" fillId="0" borderId="32" xfId="3" applyNumberFormat="1" applyFont="1" applyBorder="1" applyAlignment="1" applyProtection="1">
      <alignment horizontal="center" vertical="center"/>
      <protection hidden="1"/>
    </xf>
    <xf numFmtId="0" fontId="4" fillId="0" borderId="46" xfId="3" applyFont="1" applyBorder="1" applyAlignment="1" applyProtection="1">
      <alignment horizontal="left" vertical="center" wrapText="1"/>
      <protection hidden="1"/>
    </xf>
    <xf numFmtId="44" fontId="4" fillId="0" borderId="46" xfId="1" applyFont="1" applyFill="1" applyBorder="1" applyAlignment="1" applyProtection="1">
      <alignment horizontal="centerContinuous" vertical="center"/>
      <protection hidden="1"/>
    </xf>
    <xf numFmtId="4" fontId="2" fillId="0" borderId="35" xfId="4" applyNumberFormat="1" applyBorder="1" applyAlignment="1" applyProtection="1">
      <alignment horizontal="center" vertical="center"/>
      <protection hidden="1"/>
    </xf>
    <xf numFmtId="0" fontId="10" fillId="2" borderId="14" xfId="3" applyFont="1" applyFill="1" applyBorder="1" applyAlignment="1" applyProtection="1">
      <alignment vertical="center"/>
      <protection hidden="1"/>
    </xf>
    <xf numFmtId="0" fontId="10" fillId="2" borderId="15" xfId="3" applyFont="1" applyFill="1" applyBorder="1" applyAlignment="1" applyProtection="1">
      <alignment vertical="center"/>
      <protection hidden="1"/>
    </xf>
    <xf numFmtId="0" fontId="10" fillId="2" borderId="16" xfId="3" applyFont="1" applyFill="1" applyBorder="1" applyAlignment="1" applyProtection="1">
      <alignment horizontal="left" vertical="center"/>
      <protection hidden="1"/>
    </xf>
    <xf numFmtId="0" fontId="10" fillId="2" borderId="16" xfId="3" applyFont="1" applyFill="1" applyBorder="1" applyAlignment="1" applyProtection="1">
      <alignment horizontal="center" vertical="center"/>
      <protection hidden="1"/>
    </xf>
    <xf numFmtId="4" fontId="10" fillId="3" borderId="47" xfId="3" applyNumberFormat="1" applyFont="1" applyFill="1" applyBorder="1" applyAlignment="1" applyProtection="1">
      <alignment horizontal="center" vertical="center"/>
      <protection hidden="1"/>
    </xf>
    <xf numFmtId="171" fontId="10" fillId="2" borderId="48" xfId="1" applyNumberFormat="1" applyFont="1" applyFill="1" applyBorder="1" applyAlignment="1" applyProtection="1">
      <alignment horizontal="center" vertical="center"/>
      <protection hidden="1"/>
    </xf>
    <xf numFmtId="9" fontId="15" fillId="2" borderId="17" xfId="3" applyNumberFormat="1" applyFont="1" applyFill="1" applyBorder="1" applyAlignment="1" applyProtection="1">
      <alignment horizontal="center" vertical="center" wrapText="1"/>
      <protection hidden="1"/>
    </xf>
    <xf numFmtId="0" fontId="4" fillId="0" borderId="2" xfId="3" applyFont="1" applyBorder="1" applyAlignment="1" applyProtection="1">
      <alignment horizontal="left" vertical="center" wrapText="1"/>
      <protection hidden="1"/>
    </xf>
    <xf numFmtId="0" fontId="16" fillId="0" borderId="0" xfId="3" applyFont="1" applyAlignment="1" applyProtection="1">
      <alignment horizontal="centerContinuous" vertical="center"/>
      <protection hidden="1"/>
    </xf>
    <xf numFmtId="0" fontId="16" fillId="0" borderId="0" xfId="3" applyFont="1" applyAlignment="1" applyProtection="1">
      <alignment horizontal="right" vertical="center"/>
      <protection hidden="1"/>
    </xf>
    <xf numFmtId="10" fontId="16" fillId="0" borderId="0" xfId="3" applyNumberFormat="1" applyFont="1" applyAlignment="1" applyProtection="1">
      <alignment horizontal="center" vertical="center"/>
      <protection hidden="1"/>
    </xf>
    <xf numFmtId="0" fontId="4" fillId="0" borderId="0" xfId="3" applyFont="1" applyAlignment="1" applyProtection="1">
      <alignment horizontal="centerContinuous" vertical="center" wrapText="1"/>
      <protection hidden="1"/>
    </xf>
    <xf numFmtId="0" fontId="17" fillId="0" borderId="0" xfId="3" applyFont="1" applyAlignment="1" applyProtection="1">
      <alignment horizontal="centerContinuous" vertical="center" wrapText="1"/>
      <protection hidden="1"/>
    </xf>
    <xf numFmtId="0" fontId="7" fillId="0" borderId="0" xfId="3" applyFont="1" applyAlignment="1" applyProtection="1">
      <alignment horizontal="centerContinuous" vertical="center" wrapText="1"/>
      <protection hidden="1"/>
    </xf>
    <xf numFmtId="0" fontId="16" fillId="0" borderId="0" xfId="3" applyFont="1" applyAlignment="1" applyProtection="1">
      <alignment horizontal="centerContinuous" vertical="center" wrapText="1"/>
      <protection hidden="1"/>
    </xf>
    <xf numFmtId="4" fontId="16" fillId="0" borderId="0" xfId="3" applyNumberFormat="1" applyFont="1" applyAlignment="1" applyProtection="1">
      <alignment horizontal="centerContinuous" vertical="center" wrapText="1"/>
      <protection hidden="1"/>
    </xf>
    <xf numFmtId="175" fontId="0" fillId="0" borderId="0" xfId="0" applyNumberFormat="1" applyProtection="1">
      <protection hidden="1"/>
    </xf>
    <xf numFmtId="0" fontId="18" fillId="0" borderId="0" xfId="3" applyFont="1" applyAlignment="1" applyProtection="1">
      <alignment vertical="center"/>
      <protection hidden="1"/>
    </xf>
    <xf numFmtId="0" fontId="18" fillId="0" borderId="0" xfId="3" applyFont="1" applyAlignment="1" applyProtection="1">
      <alignment horizontal="center" vertical="center" wrapText="1"/>
      <protection hidden="1"/>
    </xf>
    <xf numFmtId="0" fontId="16" fillId="0" borderId="0" xfId="3" applyFont="1" applyAlignment="1" applyProtection="1">
      <alignment horizontal="center" vertical="center"/>
      <protection hidden="1"/>
    </xf>
    <xf numFmtId="4" fontId="16" fillId="0" borderId="0" xfId="3" applyNumberFormat="1" applyFont="1" applyAlignment="1" applyProtection="1">
      <alignment horizontal="center" vertical="center"/>
      <protection hidden="1"/>
    </xf>
    <xf numFmtId="39" fontId="19" fillId="0" borderId="0" xfId="6" applyNumberFormat="1" applyFont="1" applyAlignment="1" applyProtection="1">
      <alignment horizontal="center" vertical="center"/>
      <protection hidden="1"/>
    </xf>
    <xf numFmtId="0" fontId="2" fillId="0" borderId="0" xfId="3" applyAlignment="1" applyProtection="1">
      <alignment horizontal="center" vertical="center"/>
      <protection hidden="1"/>
    </xf>
    <xf numFmtId="4" fontId="2" fillId="0" borderId="0" xfId="3" applyNumberFormat="1" applyAlignment="1" applyProtection="1">
      <alignment horizontal="center" vertical="center"/>
      <protection hidden="1"/>
    </xf>
    <xf numFmtId="0" fontId="13" fillId="0" borderId="0" xfId="3" applyFont="1" applyAlignment="1" applyProtection="1">
      <alignment horizontal="center" vertical="center" wrapText="1"/>
      <protection hidden="1"/>
    </xf>
    <xf numFmtId="39" fontId="12" fillId="0" borderId="0" xfId="6" applyNumberFormat="1" applyFont="1" applyAlignment="1" applyProtection="1">
      <alignment horizontal="center" vertical="center"/>
      <protection hidden="1"/>
    </xf>
    <xf numFmtId="0" fontId="8" fillId="0" borderId="0" xfId="3"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172" fontId="12" fillId="0" borderId="0" xfId="6" applyFont="1" applyAlignment="1" applyProtection="1">
      <alignment horizontal="center" vertical="center"/>
      <protection hidden="1"/>
    </xf>
    <xf numFmtId="164" fontId="0" fillId="0" borderId="0" xfId="3"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0" xfId="3" applyAlignment="1" applyProtection="1">
      <alignment vertical="center"/>
      <protection hidden="1"/>
    </xf>
    <xf numFmtId="0" fontId="0" fillId="0" borderId="1" xfId="3" applyFont="1" applyBorder="1" applyAlignment="1" applyProtection="1">
      <alignment horizontal="center" vertical="center"/>
      <protection locked="0"/>
    </xf>
    <xf numFmtId="0" fontId="0" fillId="0" borderId="2" xfId="3" applyFont="1" applyBorder="1" applyAlignment="1" applyProtection="1">
      <alignment vertical="center"/>
      <protection locked="0"/>
    </xf>
    <xf numFmtId="0" fontId="0" fillId="0" borderId="2" xfId="3" applyFont="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3" fillId="0" borderId="3" xfId="3" applyFont="1" applyBorder="1" applyAlignment="1" applyProtection="1">
      <alignment horizontal="center" vertical="center"/>
      <protection locked="0"/>
    </xf>
    <xf numFmtId="0" fontId="0" fillId="0" borderId="4" xfId="3" applyFont="1" applyBorder="1" applyAlignment="1" applyProtection="1">
      <alignment vertical="center"/>
      <protection locked="0"/>
    </xf>
    <xf numFmtId="0" fontId="0" fillId="0" borderId="0" xfId="3" applyFont="1" applyAlignment="1" applyProtection="1">
      <alignment vertical="center"/>
      <protection locked="0"/>
    </xf>
    <xf numFmtId="0" fontId="0" fillId="0" borderId="0" xfId="3" applyFont="1" applyAlignment="1" applyProtection="1">
      <alignment horizontal="center" vertical="center"/>
      <protection locked="0"/>
    </xf>
    <xf numFmtId="0" fontId="4" fillId="0" borderId="0" xfId="3" applyFont="1" applyAlignment="1" applyProtection="1">
      <alignment horizontal="center" vertical="center"/>
      <protection locked="0"/>
    </xf>
    <xf numFmtId="0" fontId="4" fillId="0" borderId="5"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6" fillId="0" borderId="0" xfId="3" applyFont="1" applyAlignment="1" applyProtection="1">
      <alignment horizontal="left" vertical="center"/>
      <protection locked="0"/>
    </xf>
    <xf numFmtId="0" fontId="7" fillId="0" borderId="0" xfId="3" applyFont="1" applyAlignment="1" applyProtection="1">
      <alignment horizontal="center" vertical="center" wrapText="1"/>
      <protection locked="0"/>
    </xf>
    <xf numFmtId="4" fontId="7" fillId="0" borderId="0" xfId="3" applyNumberFormat="1" applyFont="1" applyAlignment="1" applyProtection="1">
      <alignment horizontal="center" vertical="center" wrapText="1"/>
      <protection locked="0"/>
    </xf>
    <xf numFmtId="0" fontId="7" fillId="0" borderId="5" xfId="3" applyFont="1" applyBorder="1" applyAlignment="1" applyProtection="1">
      <alignment horizontal="center" vertical="center" wrapText="1"/>
      <protection locked="0"/>
    </xf>
    <xf numFmtId="4" fontId="0" fillId="0" borderId="23" xfId="4" applyNumberFormat="1" applyFont="1" applyBorder="1" applyAlignment="1" applyProtection="1">
      <alignment horizontal="center" vertical="center"/>
      <protection locked="0"/>
    </xf>
    <xf numFmtId="4" fontId="0" fillId="0" borderId="26" xfId="4" applyNumberFormat="1" applyFont="1" applyBorder="1" applyAlignment="1" applyProtection="1">
      <alignment horizontal="center" vertical="center"/>
      <protection locked="0"/>
    </xf>
    <xf numFmtId="4" fontId="0" fillId="0" borderId="28" xfId="4" applyNumberFormat="1" applyFont="1" applyBorder="1" applyAlignment="1" applyProtection="1">
      <alignment horizontal="center" vertical="center"/>
      <protection locked="0"/>
    </xf>
    <xf numFmtId="4" fontId="2" fillId="0" borderId="26" xfId="4" applyNumberFormat="1" applyBorder="1" applyAlignment="1" applyProtection="1">
      <alignment horizontal="center" vertical="center"/>
      <protection locked="0"/>
    </xf>
    <xf numFmtId="4" fontId="0" fillId="0" borderId="30" xfId="4" applyNumberFormat="1" applyFont="1" applyBorder="1" applyAlignment="1" applyProtection="1">
      <alignment horizontal="center" vertical="center"/>
      <protection locked="0"/>
    </xf>
    <xf numFmtId="4" fontId="0" fillId="0" borderId="35" xfId="4" applyNumberFormat="1" applyFont="1" applyBorder="1" applyAlignment="1" applyProtection="1">
      <alignment horizontal="center" vertical="center"/>
      <protection locked="0"/>
    </xf>
    <xf numFmtId="4" fontId="0" fillId="0" borderId="38" xfId="4" applyNumberFormat="1" applyFont="1" applyBorder="1" applyAlignment="1" applyProtection="1">
      <alignment horizontal="center" vertical="center"/>
      <protection locked="0"/>
    </xf>
    <xf numFmtId="4" fontId="0" fillId="0" borderId="42" xfId="4" applyNumberFormat="1" applyFont="1" applyBorder="1" applyAlignment="1" applyProtection="1">
      <alignment horizontal="center" vertical="center"/>
      <protection locked="0"/>
    </xf>
    <xf numFmtId="10" fontId="10" fillId="3" borderId="47" xfId="2" applyNumberFormat="1" applyFont="1" applyFill="1" applyBorder="1" applyAlignment="1" applyProtection="1">
      <alignment vertical="center"/>
      <protection locked="0"/>
    </xf>
    <xf numFmtId="0" fontId="4" fillId="0" borderId="1" xfId="3" applyFont="1" applyBorder="1" applyAlignment="1" applyProtection="1">
      <alignment vertical="center" wrapText="1"/>
      <protection hidden="1"/>
    </xf>
    <xf numFmtId="0" fontId="4" fillId="0" borderId="2" xfId="3" applyFont="1" applyBorder="1" applyAlignment="1" applyProtection="1">
      <alignment vertical="center" wrapText="1"/>
      <protection hidden="1"/>
    </xf>
    <xf numFmtId="0" fontId="7" fillId="0" borderId="0" xfId="3" applyFont="1" applyAlignment="1" applyProtection="1">
      <alignment horizontal="left" vertical="center" wrapText="1"/>
      <protection hidden="1"/>
    </xf>
    <xf numFmtId="0" fontId="21" fillId="0" borderId="0" xfId="3" applyFont="1" applyAlignment="1" applyProtection="1">
      <alignment vertical="center" wrapText="1"/>
      <protection hidden="1"/>
    </xf>
    <xf numFmtId="0" fontId="7" fillId="0" borderId="0" xfId="3" applyFont="1" applyAlignment="1" applyProtection="1">
      <alignment vertical="center" wrapText="1"/>
      <protection hidden="1"/>
    </xf>
    <xf numFmtId="0" fontId="7" fillId="0" borderId="0" xfId="3" applyFont="1" applyAlignment="1" applyProtection="1">
      <alignment horizontal="right" vertical="center" wrapText="1"/>
      <protection hidden="1"/>
    </xf>
    <xf numFmtId="4" fontId="7" fillId="0" borderId="0" xfId="3" applyNumberFormat="1" applyFont="1" applyAlignment="1" applyProtection="1">
      <alignment horizontal="center" vertical="center" wrapText="1"/>
      <protection hidden="1"/>
    </xf>
    <xf numFmtId="0" fontId="8" fillId="0" borderId="0" xfId="3" applyFont="1" applyAlignment="1" applyProtection="1">
      <alignment horizontal="right" vertical="center"/>
      <protection hidden="1"/>
    </xf>
    <xf numFmtId="0" fontId="7" fillId="0" borderId="0" xfId="3" applyFont="1" applyAlignment="1" applyProtection="1">
      <alignment horizontal="right" vertical="center" wrapText="1"/>
      <protection hidden="1"/>
    </xf>
    <xf numFmtId="0" fontId="7" fillId="0" borderId="0" xfId="3" applyFont="1" applyAlignment="1" applyProtection="1">
      <alignment horizontal="right" vertical="center"/>
      <protection hidden="1"/>
    </xf>
    <xf numFmtId="165" fontId="7" fillId="0" borderId="0" xfId="9" applyFont="1" applyAlignment="1" applyProtection="1">
      <alignment horizontal="left"/>
      <protection hidden="1"/>
    </xf>
    <xf numFmtId="165" fontId="7" fillId="0" borderId="0" xfId="9" applyFont="1" applyAlignment="1" applyProtection="1">
      <alignment horizontal="center"/>
      <protection hidden="1"/>
    </xf>
    <xf numFmtId="0" fontId="4" fillId="0" borderId="49" xfId="3" applyFont="1" applyBorder="1" applyAlignment="1" applyProtection="1">
      <alignment vertical="center"/>
      <protection hidden="1"/>
    </xf>
    <xf numFmtId="0" fontId="4" fillId="0" borderId="50" xfId="3" applyFont="1" applyBorder="1" applyAlignment="1" applyProtection="1">
      <alignment vertical="center"/>
      <protection hidden="1"/>
    </xf>
    <xf numFmtId="0" fontId="0" fillId="0" borderId="50" xfId="3" applyFont="1" applyBorder="1" applyAlignment="1" applyProtection="1">
      <alignment vertical="center"/>
      <protection hidden="1"/>
    </xf>
    <xf numFmtId="0" fontId="4" fillId="0" borderId="4" xfId="3" applyFont="1" applyBorder="1" applyAlignment="1" applyProtection="1">
      <alignment vertical="center" wrapText="1"/>
      <protection hidden="1"/>
    </xf>
    <xf numFmtId="0" fontId="4" fillId="0" borderId="0" xfId="3" applyFont="1" applyAlignment="1" applyProtection="1">
      <alignment vertical="center" wrapText="1"/>
      <protection hidden="1"/>
    </xf>
    <xf numFmtId="0" fontId="10" fillId="2" borderId="51" xfId="8" applyFont="1" applyFill="1" applyBorder="1" applyAlignment="1" applyProtection="1">
      <alignment horizontal="center" vertical="center"/>
      <protection hidden="1"/>
    </xf>
    <xf numFmtId="0" fontId="22" fillId="2" borderId="52" xfId="8" applyFont="1" applyFill="1" applyBorder="1" applyAlignment="1" applyProtection="1">
      <alignment horizontal="center" vertical="center"/>
      <protection hidden="1"/>
    </xf>
    <xf numFmtId="0" fontId="10" fillId="2" borderId="53" xfId="8" applyFont="1" applyFill="1" applyBorder="1" applyAlignment="1" applyProtection="1">
      <alignment horizontal="center" vertical="center"/>
      <protection hidden="1"/>
    </xf>
    <xf numFmtId="0" fontId="10" fillId="2" borderId="53" xfId="8" applyFont="1" applyFill="1" applyBorder="1" applyAlignment="1" applyProtection="1">
      <alignment horizontal="center" vertical="center"/>
      <protection hidden="1"/>
    </xf>
    <xf numFmtId="0" fontId="10" fillId="2" borderId="54" xfId="8" applyFont="1" applyFill="1" applyBorder="1" applyAlignment="1" applyProtection="1">
      <alignment horizontal="center" vertical="center"/>
      <protection hidden="1"/>
    </xf>
    <xf numFmtId="0" fontId="10" fillId="2" borderId="55" xfId="8" applyFont="1" applyFill="1" applyBorder="1" applyAlignment="1" applyProtection="1">
      <alignment horizontal="center" vertical="center"/>
      <protection hidden="1"/>
    </xf>
    <xf numFmtId="0" fontId="10" fillId="2" borderId="56" xfId="8" applyFont="1" applyFill="1" applyBorder="1" applyAlignment="1" applyProtection="1">
      <alignment horizontal="center" vertical="center"/>
      <protection hidden="1"/>
    </xf>
    <xf numFmtId="0" fontId="10" fillId="2" borderId="57" xfId="8" applyFont="1" applyFill="1" applyBorder="1" applyAlignment="1" applyProtection="1">
      <alignment horizontal="center" vertical="center"/>
      <protection hidden="1"/>
    </xf>
    <xf numFmtId="0" fontId="23" fillId="2" borderId="58" xfId="8" applyFont="1" applyFill="1" applyBorder="1" applyAlignment="1" applyProtection="1">
      <alignment horizontal="center" vertical="center"/>
      <protection hidden="1"/>
    </xf>
    <xf numFmtId="0" fontId="23" fillId="2" borderId="59" xfId="8" applyFont="1" applyFill="1" applyBorder="1" applyAlignment="1" applyProtection="1">
      <alignment horizontal="center" vertical="center"/>
      <protection hidden="1"/>
    </xf>
    <xf numFmtId="0" fontId="23" fillId="2" borderId="60" xfId="8" applyFont="1" applyFill="1" applyBorder="1" applyAlignment="1" applyProtection="1">
      <alignment horizontal="center" vertical="center"/>
      <protection hidden="1"/>
    </xf>
    <xf numFmtId="0" fontId="17" fillId="0" borderId="4" xfId="8" applyFont="1" applyBorder="1" applyAlignment="1" applyProtection="1">
      <alignment vertical="center"/>
      <protection hidden="1"/>
    </xf>
    <xf numFmtId="0" fontId="17" fillId="0" borderId="0" xfId="8" applyFont="1" applyAlignment="1" applyProtection="1">
      <alignment vertical="center"/>
      <protection hidden="1"/>
    </xf>
    <xf numFmtId="0" fontId="2" fillId="0" borderId="0" xfId="3" applyProtection="1">
      <protection hidden="1"/>
    </xf>
    <xf numFmtId="169" fontId="11" fillId="0" borderId="61" xfId="3" quotePrefix="1" applyNumberFormat="1" applyFont="1" applyBorder="1" applyAlignment="1" applyProtection="1">
      <alignment horizontal="center" vertical="center" wrapText="1"/>
      <protection hidden="1"/>
    </xf>
    <xf numFmtId="0" fontId="11" fillId="0" borderId="62" xfId="3" applyFont="1" applyBorder="1" applyAlignment="1" applyProtection="1">
      <alignment horizontal="center" vertical="center" wrapText="1"/>
      <protection hidden="1"/>
    </xf>
    <xf numFmtId="10" fontId="7" fillId="0" borderId="62" xfId="8" applyNumberFormat="1" applyFont="1" applyBorder="1" applyAlignment="1" applyProtection="1">
      <alignment horizontal="center" vertical="center"/>
      <protection hidden="1"/>
    </xf>
    <xf numFmtId="173" fontId="7" fillId="0" borderId="62" xfId="8" applyNumberFormat="1" applyFont="1" applyBorder="1" applyAlignment="1" applyProtection="1">
      <alignment horizontal="center" vertical="center"/>
      <protection hidden="1"/>
    </xf>
    <xf numFmtId="174" fontId="0" fillId="0" borderId="0" xfId="0" applyNumberFormat="1" applyProtection="1">
      <protection hidden="1"/>
    </xf>
    <xf numFmtId="169" fontId="11" fillId="0" borderId="67" xfId="3" quotePrefix="1" applyNumberFormat="1" applyFont="1" applyBorder="1" applyAlignment="1" applyProtection="1">
      <alignment horizontal="center" vertical="center" wrapText="1"/>
      <protection hidden="1"/>
    </xf>
    <xf numFmtId="0" fontId="11" fillId="0" borderId="68" xfId="3" applyFont="1" applyBorder="1" applyAlignment="1" applyProtection="1">
      <alignment horizontal="center" vertical="center" wrapText="1"/>
      <protection hidden="1"/>
    </xf>
    <xf numFmtId="10" fontId="7" fillId="0" borderId="68" xfId="8" applyNumberFormat="1" applyFont="1" applyBorder="1" applyAlignment="1" applyProtection="1">
      <alignment horizontal="center" vertical="center"/>
      <protection hidden="1"/>
    </xf>
    <xf numFmtId="173" fontId="7" fillId="0" borderId="68" xfId="8" applyNumberFormat="1" applyFont="1" applyBorder="1" applyAlignment="1" applyProtection="1">
      <alignment horizontal="center" vertical="center"/>
      <protection hidden="1"/>
    </xf>
    <xf numFmtId="4" fontId="2" fillId="0" borderId="69" xfId="8" applyNumberFormat="1" applyBorder="1" applyAlignment="1" applyProtection="1">
      <alignment horizontal="center" vertical="center"/>
      <protection hidden="1"/>
    </xf>
    <xf numFmtId="4" fontId="2" fillId="0" borderId="70" xfId="8" applyNumberFormat="1" applyBorder="1" applyAlignment="1" applyProtection="1">
      <alignment horizontal="center" vertical="center"/>
      <protection hidden="1"/>
    </xf>
    <xf numFmtId="4" fontId="2" fillId="0" borderId="71" xfId="8" applyNumberFormat="1" applyBorder="1" applyAlignment="1" applyProtection="1">
      <alignment horizontal="center" vertical="center"/>
      <protection hidden="1"/>
    </xf>
    <xf numFmtId="169" fontId="11" fillId="0" borderId="73" xfId="3" quotePrefix="1" applyNumberFormat="1" applyFont="1" applyBorder="1" applyAlignment="1" applyProtection="1">
      <alignment horizontal="center" vertical="center" wrapText="1"/>
      <protection hidden="1"/>
    </xf>
    <xf numFmtId="0" fontId="11" fillId="0" borderId="74" xfId="3" applyFont="1" applyBorder="1" applyAlignment="1" applyProtection="1">
      <alignment horizontal="center" vertical="center" wrapText="1"/>
      <protection hidden="1"/>
    </xf>
    <xf numFmtId="10" fontId="7" fillId="0" borderId="74" xfId="8" applyNumberFormat="1" applyFont="1" applyBorder="1" applyAlignment="1" applyProtection="1">
      <alignment horizontal="center" vertical="center"/>
      <protection hidden="1"/>
    </xf>
    <xf numFmtId="173" fontId="7" fillId="0" borderId="74" xfId="8" applyNumberFormat="1" applyFont="1" applyBorder="1" applyAlignment="1" applyProtection="1">
      <alignment horizontal="center" vertical="center"/>
      <protection hidden="1"/>
    </xf>
    <xf numFmtId="4" fontId="2" fillId="0" borderId="72" xfId="8" applyNumberFormat="1" applyBorder="1" applyAlignment="1" applyProtection="1">
      <alignment horizontal="center" vertical="center"/>
      <protection hidden="1"/>
    </xf>
    <xf numFmtId="169" fontId="11" fillId="0" borderId="79" xfId="3" quotePrefix="1" applyNumberFormat="1" applyFont="1" applyBorder="1" applyAlignment="1" applyProtection="1">
      <alignment horizontal="center" vertical="center" wrapText="1"/>
      <protection hidden="1"/>
    </xf>
    <xf numFmtId="0" fontId="11" fillId="0" borderId="80" xfId="3" applyFont="1" applyBorder="1" applyAlignment="1" applyProtection="1">
      <alignment horizontal="center" vertical="center" wrapText="1"/>
      <protection hidden="1"/>
    </xf>
    <xf numFmtId="10" fontId="7" fillId="0" borderId="80" xfId="8" applyNumberFormat="1" applyFont="1" applyBorder="1" applyAlignment="1" applyProtection="1">
      <alignment horizontal="center" vertical="center"/>
      <protection hidden="1"/>
    </xf>
    <xf numFmtId="173" fontId="7" fillId="0" borderId="80" xfId="8" applyNumberFormat="1" applyFont="1" applyBorder="1" applyAlignment="1" applyProtection="1">
      <alignment horizontal="center" vertical="center"/>
      <protection hidden="1"/>
    </xf>
    <xf numFmtId="4" fontId="2" fillId="0" borderId="81" xfId="8" applyNumberFormat="1" applyBorder="1" applyAlignment="1" applyProtection="1">
      <alignment horizontal="center" vertical="center"/>
      <protection hidden="1"/>
    </xf>
    <xf numFmtId="4" fontId="2" fillId="0" borderId="82" xfId="8" applyNumberFormat="1" applyBorder="1" applyAlignment="1" applyProtection="1">
      <alignment horizontal="center" vertical="center"/>
      <protection hidden="1"/>
    </xf>
    <xf numFmtId="4" fontId="2" fillId="0" borderId="83" xfId="8" applyNumberFormat="1" applyBorder="1" applyAlignment="1" applyProtection="1">
      <alignment horizontal="center" vertical="center"/>
      <protection hidden="1"/>
    </xf>
    <xf numFmtId="4" fontId="2" fillId="0" borderId="84" xfId="8" applyNumberFormat="1" applyBorder="1" applyAlignment="1" applyProtection="1">
      <alignment horizontal="center" vertical="center"/>
      <protection hidden="1"/>
    </xf>
    <xf numFmtId="49" fontId="4" fillId="0" borderId="49" xfId="8" applyNumberFormat="1" applyFont="1" applyBorder="1" applyAlignment="1" applyProtection="1">
      <alignment horizontal="center" vertical="center"/>
      <protection hidden="1"/>
    </xf>
    <xf numFmtId="0" fontId="11" fillId="0" borderId="50" xfId="8" applyFont="1" applyBorder="1" applyAlignment="1" applyProtection="1">
      <alignment horizontal="center" vertical="center"/>
      <protection hidden="1"/>
    </xf>
    <xf numFmtId="10" fontId="7" fillId="0" borderId="50" xfId="8" applyNumberFormat="1" applyFont="1" applyBorder="1" applyAlignment="1" applyProtection="1">
      <alignment horizontal="center" vertical="center"/>
      <protection hidden="1"/>
    </xf>
    <xf numFmtId="165" fontId="24" fillId="0" borderId="85" xfId="9" applyFont="1" applyBorder="1" applyAlignment="1" applyProtection="1">
      <alignment horizontal="center" vertical="center"/>
      <protection hidden="1"/>
    </xf>
    <xf numFmtId="165" fontId="24" fillId="0" borderId="86" xfId="9" applyFont="1" applyBorder="1" applyAlignment="1" applyProtection="1">
      <alignment horizontal="center" vertical="center"/>
      <protection hidden="1"/>
    </xf>
    <xf numFmtId="9" fontId="24" fillId="0" borderId="87" xfId="8" applyNumberFormat="1" applyFont="1" applyBorder="1" applyAlignment="1" applyProtection="1">
      <alignment horizontal="center" vertical="center"/>
      <protection hidden="1"/>
    </xf>
    <xf numFmtId="165" fontId="24" fillId="0" borderId="88" xfId="9" applyFont="1" applyBorder="1" applyAlignment="1" applyProtection="1">
      <alignment horizontal="center" vertical="center"/>
      <protection hidden="1"/>
    </xf>
    <xf numFmtId="165" fontId="25" fillId="0" borderId="89" xfId="9" applyFont="1" applyBorder="1" applyAlignment="1" applyProtection="1">
      <alignment horizontal="center" vertical="center"/>
      <protection hidden="1"/>
    </xf>
    <xf numFmtId="0" fontId="10" fillId="2" borderId="85" xfId="8" applyFont="1" applyFill="1" applyBorder="1" applyAlignment="1" applyProtection="1">
      <alignment horizontal="center" vertical="center"/>
      <protection hidden="1"/>
    </xf>
    <xf numFmtId="0" fontId="10" fillId="2" borderId="86" xfId="8" applyFont="1" applyFill="1" applyBorder="1" applyAlignment="1" applyProtection="1">
      <alignment horizontal="center" vertical="center"/>
      <protection hidden="1"/>
    </xf>
    <xf numFmtId="10" fontId="10" fillId="2" borderId="90" xfId="8" applyNumberFormat="1" applyFont="1" applyFill="1" applyBorder="1" applyAlignment="1" applyProtection="1">
      <alignment horizontal="center" vertical="center"/>
      <protection hidden="1"/>
    </xf>
    <xf numFmtId="165" fontId="10" fillId="2" borderId="88" xfId="9" applyFont="1" applyFill="1" applyBorder="1" applyAlignment="1" applyProtection="1">
      <alignment horizontal="center" vertical="center"/>
      <protection hidden="1"/>
    </xf>
    <xf numFmtId="165" fontId="26" fillId="2" borderId="88" xfId="9" applyFont="1" applyFill="1" applyBorder="1" applyAlignment="1" applyProtection="1">
      <alignment horizontal="center" vertical="center"/>
      <protection hidden="1"/>
    </xf>
    <xf numFmtId="0" fontId="10" fillId="2" borderId="91" xfId="8" applyFont="1" applyFill="1" applyBorder="1" applyAlignment="1" applyProtection="1">
      <alignment horizontal="center" vertical="center"/>
      <protection hidden="1"/>
    </xf>
    <xf numFmtId="0" fontId="10" fillId="2" borderId="92" xfId="8" applyFont="1" applyFill="1" applyBorder="1" applyAlignment="1" applyProtection="1">
      <alignment horizontal="center" vertical="center"/>
      <protection hidden="1"/>
    </xf>
    <xf numFmtId="10" fontId="10" fillId="2" borderId="93" xfId="8" applyNumberFormat="1" applyFont="1" applyFill="1" applyBorder="1" applyAlignment="1" applyProtection="1">
      <alignment horizontal="center" vertical="center"/>
      <protection hidden="1"/>
    </xf>
    <xf numFmtId="165" fontId="10" fillId="2" borderId="94" xfId="9" applyFont="1" applyFill="1" applyBorder="1" applyAlignment="1" applyProtection="1">
      <alignment horizontal="center" vertical="center"/>
      <protection hidden="1"/>
    </xf>
    <xf numFmtId="165" fontId="26" fillId="2" borderId="94" xfId="9" applyFont="1" applyFill="1" applyBorder="1" applyAlignment="1" applyProtection="1">
      <alignment horizontal="center" vertical="center"/>
      <protection hidden="1"/>
    </xf>
    <xf numFmtId="0" fontId="0" fillId="0" borderId="0" xfId="3" applyFont="1" applyAlignment="1" applyProtection="1">
      <alignment horizontal="left" vertical="center"/>
      <protection hidden="1"/>
    </xf>
    <xf numFmtId="43" fontId="1" fillId="0" borderId="2" xfId="7" applyBorder="1" applyAlignment="1" applyProtection="1">
      <alignment horizontal="center"/>
      <protection hidden="1"/>
    </xf>
    <xf numFmtId="43" fontId="2" fillId="0" borderId="0" xfId="3" applyNumberFormat="1" applyAlignment="1" applyProtection="1">
      <alignment horizontal="center"/>
      <protection hidden="1"/>
    </xf>
    <xf numFmtId="0" fontId="3" fillId="0" borderId="0" xfId="3" applyFont="1" applyAlignment="1" applyProtection="1">
      <alignment horizontal="center" vertical="center"/>
      <protection locked="0"/>
    </xf>
    <xf numFmtId="0" fontId="3" fillId="0" borderId="0" xfId="3" applyFont="1" applyAlignment="1" applyProtection="1">
      <alignment vertical="center"/>
      <protection locked="0"/>
    </xf>
    <xf numFmtId="0" fontId="4" fillId="0" borderId="0" xfId="3" applyFont="1" applyAlignment="1" applyProtection="1">
      <alignment vertical="center"/>
      <protection locked="0"/>
    </xf>
    <xf numFmtId="0" fontId="5" fillId="0" borderId="0" xfId="3" applyFont="1" applyAlignment="1" applyProtection="1">
      <alignment vertical="center"/>
      <protection locked="0"/>
    </xf>
    <xf numFmtId="0" fontId="20" fillId="0" borderId="0" xfId="3" applyFont="1" applyAlignment="1" applyProtection="1">
      <alignment vertical="center"/>
      <protection locked="0"/>
    </xf>
    <xf numFmtId="0" fontId="20" fillId="0" borderId="0" xfId="3" applyFont="1" applyAlignment="1" applyProtection="1">
      <alignment horizontal="center" vertical="center"/>
      <protection locked="0"/>
    </xf>
    <xf numFmtId="10" fontId="2" fillId="0" borderId="63" xfId="8" applyNumberFormat="1" applyBorder="1" applyAlignment="1" applyProtection="1">
      <alignment horizontal="center" vertical="center"/>
      <protection locked="0"/>
    </xf>
    <xf numFmtId="10" fontId="2" fillId="0" borderId="64" xfId="8" applyNumberFormat="1" applyBorder="1" applyAlignment="1" applyProtection="1">
      <alignment horizontal="center" vertical="center"/>
      <protection locked="0"/>
    </xf>
    <xf numFmtId="10" fontId="2" fillId="0" borderId="65" xfId="8" applyNumberFormat="1" applyBorder="1" applyAlignment="1" applyProtection="1">
      <alignment horizontal="center" vertical="center"/>
      <protection locked="0"/>
    </xf>
    <xf numFmtId="10" fontId="2" fillId="0" borderId="66" xfId="8" applyNumberFormat="1" applyBorder="1" applyAlignment="1" applyProtection="1">
      <alignment horizontal="center" vertical="center"/>
      <protection locked="0"/>
    </xf>
    <xf numFmtId="10" fontId="2" fillId="0" borderId="75" xfId="8" applyNumberFormat="1" applyBorder="1" applyAlignment="1" applyProtection="1">
      <alignment horizontal="center" vertical="center"/>
      <protection locked="0"/>
    </xf>
    <xf numFmtId="10" fontId="2" fillId="0" borderId="76" xfId="8" applyNumberFormat="1" applyBorder="1" applyAlignment="1" applyProtection="1">
      <alignment horizontal="center" vertical="center"/>
      <protection locked="0"/>
    </xf>
    <xf numFmtId="10" fontId="2" fillId="0" borderId="77" xfId="8" applyNumberFormat="1" applyBorder="1" applyAlignment="1" applyProtection="1">
      <alignment horizontal="center" vertical="center"/>
      <protection locked="0"/>
    </xf>
    <xf numFmtId="10" fontId="2" fillId="0" borderId="78" xfId="8" applyNumberFormat="1" applyBorder="1" applyAlignment="1" applyProtection="1">
      <alignment horizontal="center" vertical="center"/>
      <protection locked="0"/>
    </xf>
    <xf numFmtId="174" fontId="2" fillId="0" borderId="76" xfId="8" applyNumberFormat="1" applyBorder="1" applyAlignment="1" applyProtection="1">
      <alignment horizontal="center" vertical="center"/>
      <protection locked="0"/>
    </xf>
    <xf numFmtId="174" fontId="2" fillId="0" borderId="77" xfId="8" applyNumberFormat="1" applyBorder="1" applyAlignment="1" applyProtection="1">
      <alignment horizontal="center" vertical="center"/>
      <protection locked="0"/>
    </xf>
    <xf numFmtId="174" fontId="2" fillId="0" borderId="75" xfId="8" applyNumberFormat="1" applyBorder="1" applyAlignment="1" applyProtection="1">
      <alignment horizontal="center" vertical="center"/>
      <protection locked="0"/>
    </xf>
    <xf numFmtId="174" fontId="2" fillId="0" borderId="78" xfId="8" applyNumberFormat="1" applyBorder="1" applyAlignment="1" applyProtection="1">
      <alignment horizontal="center" vertical="center"/>
      <protection locked="0"/>
    </xf>
  </cellXfs>
  <cellStyles count="15">
    <cellStyle name="Excel Built-in Normal" xfId="3" xr:uid="{00000000-0005-0000-0000-000000000000}"/>
    <cellStyle name="Moeda" xfId="1" builtinId="4"/>
    <cellStyle name="Moeda 2" xfId="9" xr:uid="{00000000-0005-0000-0000-000002000000}"/>
    <cellStyle name="Moeda 3" xfId="13" xr:uid="{95729B5D-A238-457F-A766-208B334582EB}"/>
    <cellStyle name="Normal" xfId="0" builtinId="0"/>
    <cellStyle name="Normal 2" xfId="8" xr:uid="{00000000-0005-0000-0000-000004000000}"/>
    <cellStyle name="Normal 2 2" xfId="10" xr:uid="{56101486-7DB9-4D2F-AF16-04899D2F0CEE}"/>
    <cellStyle name="Normal 2 3" xfId="14" xr:uid="{0772530D-88E7-45C4-94CC-49E42870E361}"/>
    <cellStyle name="Normal 4" xfId="5" xr:uid="{00000000-0005-0000-0000-000005000000}"/>
    <cellStyle name="Normal 4 2" xfId="12" xr:uid="{FED798DC-7E7E-416E-BFF3-BFBAECA73E2C}"/>
    <cellStyle name="Normal_Orçamento RETIFICADO DA OBRA JUNHO - CERTO" xfId="4" xr:uid="{00000000-0005-0000-0000-000006000000}"/>
    <cellStyle name="Porcentagem" xfId="2" builtinId="5"/>
    <cellStyle name="Separador de milhares_11º MEDIÇÃO - vl real.rev2 2" xfId="6" xr:uid="{00000000-0005-0000-0000-000009000000}"/>
    <cellStyle name="Vírgula" xfId="7" builtinId="3"/>
    <cellStyle name="Vírgula 2" xfId="11" xr:uid="{C7A63764-961E-4FE9-8915-1C7E64B6B8F6}"/>
  </cellStyles>
  <dxfs count="1">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7"/>
  <sheetViews>
    <sheetView topLeftCell="B1" zoomScaleNormal="100" workbookViewId="0">
      <selection activeCell="G383" sqref="G383"/>
    </sheetView>
  </sheetViews>
  <sheetFormatPr defaultRowHeight="15" x14ac:dyDescent="0.25"/>
  <cols>
    <col min="1" max="2" width="9.140625" style="39"/>
    <col min="3" max="3" width="18.140625" style="39" bestFit="1" customWidth="1"/>
    <col min="4" max="4" width="81" style="39" customWidth="1"/>
    <col min="5" max="5" width="9.140625" style="39"/>
    <col min="6" max="6" width="10.85546875" style="39" bestFit="1" customWidth="1"/>
    <col min="7" max="7" width="9.140625" style="39"/>
    <col min="8" max="8" width="24.42578125" style="39" bestFit="1" customWidth="1"/>
    <col min="9" max="10" width="9.140625" style="39"/>
    <col min="11" max="11" width="11.7109375" style="39" bestFit="1" customWidth="1"/>
    <col min="12" max="16384" width="9.140625" style="39"/>
  </cols>
  <sheetData>
    <row r="1" spans="1:9" ht="30" x14ac:dyDescent="0.25">
      <c r="A1" s="177"/>
      <c r="B1" s="178"/>
      <c r="C1" s="179"/>
      <c r="D1" s="180"/>
      <c r="E1" s="180"/>
      <c r="F1" s="180"/>
      <c r="G1" s="180"/>
      <c r="H1" s="180"/>
      <c r="I1" s="181"/>
    </row>
    <row r="2" spans="1:9" x14ac:dyDescent="0.25">
      <c r="A2" s="182"/>
      <c r="B2" s="183"/>
      <c r="C2" s="184"/>
      <c r="D2" s="185"/>
      <c r="E2" s="185"/>
      <c r="F2" s="185"/>
      <c r="G2" s="185"/>
      <c r="H2" s="185"/>
      <c r="I2" s="186"/>
    </row>
    <row r="3" spans="1:9" ht="18" x14ac:dyDescent="0.25">
      <c r="A3" s="182"/>
      <c r="B3" s="183"/>
      <c r="C3" s="184"/>
      <c r="D3" s="187"/>
      <c r="E3" s="187"/>
      <c r="F3" s="187"/>
      <c r="G3" s="187"/>
      <c r="H3" s="187"/>
      <c r="I3" s="188"/>
    </row>
    <row r="4" spans="1:9" ht="15.75" x14ac:dyDescent="0.25">
      <c r="A4" s="182"/>
      <c r="B4" s="183"/>
      <c r="C4" s="184"/>
      <c r="D4" s="189"/>
      <c r="E4" s="190"/>
      <c r="F4" s="191"/>
      <c r="G4" s="190"/>
      <c r="H4" s="190"/>
      <c r="I4" s="192"/>
    </row>
    <row r="5" spans="1:9" ht="15.75" x14ac:dyDescent="0.25">
      <c r="A5" s="45" t="s">
        <v>0</v>
      </c>
      <c r="B5" s="42"/>
      <c r="C5" s="46"/>
      <c r="D5" s="46" t="s">
        <v>765</v>
      </c>
      <c r="E5" s="42"/>
      <c r="F5" s="47"/>
      <c r="G5" s="47"/>
      <c r="H5" s="47"/>
      <c r="I5" s="48"/>
    </row>
    <row r="6" spans="1:9" ht="15.75" x14ac:dyDescent="0.25">
      <c r="A6" s="49"/>
      <c r="B6" s="42"/>
      <c r="C6" s="50"/>
      <c r="D6" s="50"/>
      <c r="E6" s="42"/>
      <c r="F6" s="47"/>
      <c r="G6" s="47"/>
      <c r="H6" s="47"/>
      <c r="I6" s="44"/>
    </row>
    <row r="7" spans="1:9" ht="15.75" x14ac:dyDescent="0.25">
      <c r="A7" s="51" t="s">
        <v>1</v>
      </c>
      <c r="B7" s="46"/>
      <c r="C7" s="46"/>
      <c r="D7" s="46" t="s">
        <v>2</v>
      </c>
      <c r="E7" s="42"/>
      <c r="F7" s="52" t="s">
        <v>3</v>
      </c>
      <c r="G7" s="52"/>
      <c r="H7" s="53">
        <v>11734.95</v>
      </c>
      <c r="I7" s="54"/>
    </row>
    <row r="8" spans="1:9" ht="15.75" x14ac:dyDescent="0.25">
      <c r="A8" s="51"/>
      <c r="B8" s="46"/>
      <c r="C8" s="46"/>
      <c r="D8" s="46"/>
      <c r="E8" s="42"/>
      <c r="F8" s="43"/>
      <c r="G8" s="42"/>
      <c r="H8" s="42"/>
      <c r="I8" s="54"/>
    </row>
    <row r="9" spans="1:9" ht="15.75" x14ac:dyDescent="0.25">
      <c r="A9" s="51" t="s">
        <v>4</v>
      </c>
      <c r="B9" s="46"/>
      <c r="C9" s="46"/>
      <c r="D9" s="46" t="s">
        <v>5</v>
      </c>
      <c r="E9" s="42"/>
      <c r="F9" s="52" t="s">
        <v>6</v>
      </c>
      <c r="G9" s="52"/>
      <c r="H9" s="55" t="e">
        <f>G389</f>
        <v>#VALUE!</v>
      </c>
      <c r="I9" s="56"/>
    </row>
    <row r="10" spans="1:9" ht="15.75" x14ac:dyDescent="0.25">
      <c r="A10" s="57"/>
      <c r="B10" s="42"/>
      <c r="C10" s="50"/>
      <c r="D10" s="50"/>
      <c r="E10" s="42"/>
      <c r="F10" s="58"/>
      <c r="G10" s="58"/>
      <c r="H10" s="59"/>
      <c r="I10" s="60"/>
    </row>
    <row r="11" spans="1:9" ht="16.5" thickBot="1" x14ac:dyDescent="0.3">
      <c r="A11" s="61" t="s">
        <v>7</v>
      </c>
      <c r="B11" s="62"/>
      <c r="C11" s="62"/>
      <c r="D11" s="63" t="s">
        <v>786</v>
      </c>
      <c r="E11" s="62"/>
      <c r="F11" s="64" t="s">
        <v>8</v>
      </c>
      <c r="G11" s="64"/>
      <c r="H11" s="65" t="e">
        <f>H9/H7</f>
        <v>#VALUE!</v>
      </c>
      <c r="I11" s="66"/>
    </row>
    <row r="12" spans="1:9" ht="15.75" thickBot="1" x14ac:dyDescent="0.3">
      <c r="A12" s="67"/>
      <c r="B12" s="68"/>
      <c r="C12" s="68"/>
      <c r="D12" s="69"/>
      <c r="E12" s="70"/>
      <c r="F12" s="71"/>
      <c r="G12" s="70"/>
      <c r="H12" s="70"/>
      <c r="I12" s="72"/>
    </row>
    <row r="13" spans="1:9" ht="36.75" thickBot="1" x14ac:dyDescent="0.3">
      <c r="A13" s="1" t="s">
        <v>9</v>
      </c>
      <c r="B13" s="1" t="s">
        <v>10</v>
      </c>
      <c r="C13" s="73" t="s">
        <v>11</v>
      </c>
      <c r="D13" s="74" t="s">
        <v>12</v>
      </c>
      <c r="E13" s="75" t="s">
        <v>13</v>
      </c>
      <c r="F13" s="76" t="s">
        <v>14</v>
      </c>
      <c r="G13" s="77" t="s">
        <v>15</v>
      </c>
      <c r="H13" s="78" t="s">
        <v>16</v>
      </c>
      <c r="I13" s="79" t="s">
        <v>17</v>
      </c>
    </row>
    <row r="14" spans="1:9" ht="15.75" thickBot="1" x14ac:dyDescent="0.3">
      <c r="A14" s="80">
        <v>1</v>
      </c>
      <c r="B14" s="81"/>
      <c r="C14" s="82"/>
      <c r="D14" s="83" t="s">
        <v>18</v>
      </c>
      <c r="E14" s="84"/>
      <c r="F14" s="84"/>
      <c r="G14" s="84"/>
      <c r="H14" s="85">
        <f>ROUND(SUM(H16:H387),2)</f>
        <v>0</v>
      </c>
      <c r="I14" s="86">
        <v>1</v>
      </c>
    </row>
    <row r="15" spans="1:9" x14ac:dyDescent="0.25">
      <c r="A15" s="87" t="s">
        <v>19</v>
      </c>
      <c r="B15" s="88"/>
      <c r="C15" s="89"/>
      <c r="D15" s="90" t="s">
        <v>20</v>
      </c>
      <c r="E15" s="91">
        <f>SUM(H15:H102)</f>
        <v>0</v>
      </c>
      <c r="F15" s="91"/>
      <c r="G15" s="91"/>
      <c r="H15" s="91"/>
      <c r="I15" s="92" t="e">
        <f>E15/$G$388</f>
        <v>#DIV/0!</v>
      </c>
    </row>
    <row r="16" spans="1:9" x14ac:dyDescent="0.25">
      <c r="A16" s="2" t="s">
        <v>21</v>
      </c>
      <c r="B16" s="3" t="s">
        <v>22</v>
      </c>
      <c r="C16" s="93" t="s">
        <v>787</v>
      </c>
      <c r="D16" s="94" t="s">
        <v>23</v>
      </c>
      <c r="E16" s="95" t="s">
        <v>24</v>
      </c>
      <c r="F16" s="96">
        <v>23.37</v>
      </c>
      <c r="G16" s="193"/>
      <c r="H16" s="4">
        <f>ROUND(G16*F16,2)</f>
        <v>0</v>
      </c>
      <c r="I16" s="97" t="e">
        <f t="shared" ref="I16:I47" si="0">H16/$G$388</f>
        <v>#DIV/0!</v>
      </c>
    </row>
    <row r="17" spans="1:9" x14ac:dyDescent="0.25">
      <c r="A17" s="5" t="s">
        <v>25</v>
      </c>
      <c r="B17" s="6">
        <v>10410</v>
      </c>
      <c r="C17" s="98" t="s">
        <v>790</v>
      </c>
      <c r="D17" s="99" t="s">
        <v>26</v>
      </c>
      <c r="E17" s="100" t="s">
        <v>27</v>
      </c>
      <c r="F17" s="101">
        <v>73.760000000000005</v>
      </c>
      <c r="G17" s="194"/>
      <c r="H17" s="7">
        <f t="shared" ref="H17:H80" si="1">ROUND(G17*F17,2)</f>
        <v>0</v>
      </c>
      <c r="I17" s="103" t="e">
        <f t="shared" si="0"/>
        <v>#DIV/0!</v>
      </c>
    </row>
    <row r="18" spans="1:9" x14ac:dyDescent="0.25">
      <c r="A18" s="5" t="s">
        <v>28</v>
      </c>
      <c r="B18" s="6" t="s">
        <v>29</v>
      </c>
      <c r="C18" s="98" t="s">
        <v>788</v>
      </c>
      <c r="D18" s="99" t="s">
        <v>30</v>
      </c>
      <c r="E18" s="100" t="s">
        <v>27</v>
      </c>
      <c r="F18" s="101">
        <v>0.8</v>
      </c>
      <c r="G18" s="194"/>
      <c r="H18" s="7">
        <f t="shared" si="1"/>
        <v>0</v>
      </c>
      <c r="I18" s="103" t="e">
        <f t="shared" si="0"/>
        <v>#DIV/0!</v>
      </c>
    </row>
    <row r="19" spans="1:9" x14ac:dyDescent="0.25">
      <c r="A19" s="5" t="s">
        <v>31</v>
      </c>
      <c r="B19" s="6" t="s">
        <v>32</v>
      </c>
      <c r="C19" s="93" t="s">
        <v>787</v>
      </c>
      <c r="D19" s="99" t="s">
        <v>33</v>
      </c>
      <c r="E19" s="100" t="s">
        <v>24</v>
      </c>
      <c r="F19" s="101">
        <v>2.89</v>
      </c>
      <c r="G19" s="194"/>
      <c r="H19" s="7">
        <f t="shared" si="1"/>
        <v>0</v>
      </c>
      <c r="I19" s="103" t="e">
        <f t="shared" si="0"/>
        <v>#DIV/0!</v>
      </c>
    </row>
    <row r="20" spans="1:9" x14ac:dyDescent="0.25">
      <c r="A20" s="5" t="s">
        <v>34</v>
      </c>
      <c r="B20" s="6" t="s">
        <v>35</v>
      </c>
      <c r="C20" s="93" t="s">
        <v>787</v>
      </c>
      <c r="D20" s="99" t="s">
        <v>36</v>
      </c>
      <c r="E20" s="100" t="s">
        <v>24</v>
      </c>
      <c r="F20" s="101">
        <v>1.73</v>
      </c>
      <c r="G20" s="194"/>
      <c r="H20" s="7">
        <f t="shared" si="1"/>
        <v>0</v>
      </c>
      <c r="I20" s="103" t="e">
        <f t="shared" si="0"/>
        <v>#DIV/0!</v>
      </c>
    </row>
    <row r="21" spans="1:9" x14ac:dyDescent="0.25">
      <c r="A21" s="5" t="s">
        <v>37</v>
      </c>
      <c r="B21" s="6" t="s">
        <v>38</v>
      </c>
      <c r="C21" s="93" t="s">
        <v>787</v>
      </c>
      <c r="D21" s="99" t="s">
        <v>39</v>
      </c>
      <c r="E21" s="100" t="s">
        <v>27</v>
      </c>
      <c r="F21" s="101">
        <v>60.65</v>
      </c>
      <c r="G21" s="194"/>
      <c r="H21" s="7">
        <f t="shared" si="1"/>
        <v>0</v>
      </c>
      <c r="I21" s="103" t="e">
        <f t="shared" si="0"/>
        <v>#DIV/0!</v>
      </c>
    </row>
    <row r="22" spans="1:9" x14ac:dyDescent="0.25">
      <c r="A22" s="5" t="s">
        <v>40</v>
      </c>
      <c r="B22" s="6" t="s">
        <v>41</v>
      </c>
      <c r="C22" s="98" t="s">
        <v>788</v>
      </c>
      <c r="D22" s="99" t="s">
        <v>42</v>
      </c>
      <c r="E22" s="100" t="s">
        <v>27</v>
      </c>
      <c r="F22" s="101">
        <v>57.76</v>
      </c>
      <c r="G22" s="194"/>
      <c r="H22" s="7">
        <f t="shared" si="1"/>
        <v>0</v>
      </c>
      <c r="I22" s="103" t="e">
        <f t="shared" si="0"/>
        <v>#DIV/0!</v>
      </c>
    </row>
    <row r="23" spans="1:9" x14ac:dyDescent="0.25">
      <c r="A23" s="5" t="s">
        <v>43</v>
      </c>
      <c r="B23" s="6" t="s">
        <v>44</v>
      </c>
      <c r="C23" s="93" t="s">
        <v>787</v>
      </c>
      <c r="D23" s="99" t="s">
        <v>45</v>
      </c>
      <c r="E23" s="100" t="s">
        <v>24</v>
      </c>
      <c r="F23" s="101">
        <v>1.59</v>
      </c>
      <c r="G23" s="194"/>
      <c r="H23" s="7">
        <f t="shared" si="1"/>
        <v>0</v>
      </c>
      <c r="I23" s="103" t="e">
        <f t="shared" si="0"/>
        <v>#DIV/0!</v>
      </c>
    </row>
    <row r="24" spans="1:9" x14ac:dyDescent="0.25">
      <c r="A24" s="5" t="s">
        <v>46</v>
      </c>
      <c r="B24" s="6" t="s">
        <v>47</v>
      </c>
      <c r="C24" s="93" t="s">
        <v>787</v>
      </c>
      <c r="D24" s="99" t="s">
        <v>48</v>
      </c>
      <c r="E24" s="100" t="s">
        <v>27</v>
      </c>
      <c r="F24" s="101">
        <v>25.6</v>
      </c>
      <c r="G24" s="194"/>
      <c r="H24" s="7">
        <f t="shared" si="1"/>
        <v>0</v>
      </c>
      <c r="I24" s="103" t="e">
        <f t="shared" si="0"/>
        <v>#DIV/0!</v>
      </c>
    </row>
    <row r="25" spans="1:9" x14ac:dyDescent="0.25">
      <c r="A25" s="5" t="s">
        <v>49</v>
      </c>
      <c r="B25" s="6" t="s">
        <v>50</v>
      </c>
      <c r="C25" s="93" t="s">
        <v>787</v>
      </c>
      <c r="D25" s="99" t="s">
        <v>51</v>
      </c>
      <c r="E25" s="100" t="s">
        <v>52</v>
      </c>
      <c r="F25" s="101">
        <v>230.4</v>
      </c>
      <c r="G25" s="194"/>
      <c r="H25" s="7">
        <f t="shared" si="1"/>
        <v>0</v>
      </c>
      <c r="I25" s="103" t="e">
        <f t="shared" si="0"/>
        <v>#DIV/0!</v>
      </c>
    </row>
    <row r="26" spans="1:9" x14ac:dyDescent="0.25">
      <c r="A26" s="5" t="s">
        <v>53</v>
      </c>
      <c r="B26" s="6" t="s">
        <v>54</v>
      </c>
      <c r="C26" s="93" t="s">
        <v>787</v>
      </c>
      <c r="D26" s="99" t="s">
        <v>55</v>
      </c>
      <c r="E26" s="100" t="s">
        <v>24</v>
      </c>
      <c r="F26" s="101">
        <v>14.11</v>
      </c>
      <c r="G26" s="194"/>
      <c r="H26" s="7">
        <f t="shared" si="1"/>
        <v>0</v>
      </c>
      <c r="I26" s="103" t="e">
        <f t="shared" si="0"/>
        <v>#DIV/0!</v>
      </c>
    </row>
    <row r="27" spans="1:9" x14ac:dyDescent="0.25">
      <c r="A27" s="5" t="s">
        <v>56</v>
      </c>
      <c r="B27" s="6" t="s">
        <v>57</v>
      </c>
      <c r="C27" s="93" t="s">
        <v>787</v>
      </c>
      <c r="D27" s="99" t="s">
        <v>58</v>
      </c>
      <c r="E27" s="100" t="s">
        <v>24</v>
      </c>
      <c r="F27" s="102">
        <v>14.11</v>
      </c>
      <c r="G27" s="194"/>
      <c r="H27" s="7">
        <f t="shared" si="1"/>
        <v>0</v>
      </c>
      <c r="I27" s="103" t="e">
        <f t="shared" si="0"/>
        <v>#DIV/0!</v>
      </c>
    </row>
    <row r="28" spans="1:9" ht="30" x14ac:dyDescent="0.25">
      <c r="A28" s="5" t="s">
        <v>59</v>
      </c>
      <c r="B28" s="6" t="s">
        <v>60</v>
      </c>
      <c r="C28" s="93" t="s">
        <v>787</v>
      </c>
      <c r="D28" s="99" t="s">
        <v>61</v>
      </c>
      <c r="E28" s="100" t="s">
        <v>27</v>
      </c>
      <c r="F28" s="102">
        <v>18.88</v>
      </c>
      <c r="G28" s="194"/>
      <c r="H28" s="7">
        <f t="shared" si="1"/>
        <v>0</v>
      </c>
      <c r="I28" s="103" t="e">
        <f t="shared" si="0"/>
        <v>#DIV/0!</v>
      </c>
    </row>
    <row r="29" spans="1:9" x14ac:dyDescent="0.25">
      <c r="A29" s="5" t="s">
        <v>62</v>
      </c>
      <c r="B29" s="104" t="s">
        <v>63</v>
      </c>
      <c r="C29" s="93" t="s">
        <v>787</v>
      </c>
      <c r="D29" s="99" t="s">
        <v>64</v>
      </c>
      <c r="E29" s="100" t="s">
        <v>24</v>
      </c>
      <c r="F29" s="105">
        <v>2.25</v>
      </c>
      <c r="G29" s="194"/>
      <c r="H29" s="7">
        <f t="shared" si="1"/>
        <v>0</v>
      </c>
      <c r="I29" s="103" t="e">
        <f t="shared" si="0"/>
        <v>#DIV/0!</v>
      </c>
    </row>
    <row r="30" spans="1:9" x14ac:dyDescent="0.25">
      <c r="A30" s="5" t="s">
        <v>65</v>
      </c>
      <c r="B30" s="106" t="s">
        <v>66</v>
      </c>
      <c r="C30" s="93" t="s">
        <v>787</v>
      </c>
      <c r="D30" s="107" t="s">
        <v>67</v>
      </c>
      <c r="E30" s="108" t="s">
        <v>24</v>
      </c>
      <c r="F30" s="109">
        <v>27.46</v>
      </c>
      <c r="G30" s="195"/>
      <c r="H30" s="8">
        <f t="shared" si="1"/>
        <v>0</v>
      </c>
      <c r="I30" s="110" t="e">
        <f t="shared" si="0"/>
        <v>#DIV/0!</v>
      </c>
    </row>
    <row r="31" spans="1:9" x14ac:dyDescent="0.25">
      <c r="A31" s="5" t="s">
        <v>68</v>
      </c>
      <c r="B31" s="106">
        <v>10310</v>
      </c>
      <c r="C31" s="98" t="s">
        <v>790</v>
      </c>
      <c r="D31" s="107" t="s">
        <v>69</v>
      </c>
      <c r="E31" s="108" t="s">
        <v>70</v>
      </c>
      <c r="F31" s="109">
        <v>549.22</v>
      </c>
      <c r="G31" s="195"/>
      <c r="H31" s="8">
        <f t="shared" si="1"/>
        <v>0</v>
      </c>
      <c r="I31" s="110" t="e">
        <f t="shared" si="0"/>
        <v>#DIV/0!</v>
      </c>
    </row>
    <row r="32" spans="1:9" x14ac:dyDescent="0.25">
      <c r="A32" s="5" t="s">
        <v>71</v>
      </c>
      <c r="B32" s="106" t="s">
        <v>72</v>
      </c>
      <c r="C32" s="93" t="s">
        <v>787</v>
      </c>
      <c r="D32" s="107" t="s">
        <v>73</v>
      </c>
      <c r="E32" s="108" t="s">
        <v>24</v>
      </c>
      <c r="F32" s="109">
        <v>27.46</v>
      </c>
      <c r="G32" s="195"/>
      <c r="H32" s="8">
        <f t="shared" si="1"/>
        <v>0</v>
      </c>
      <c r="I32" s="110" t="e">
        <f t="shared" si="0"/>
        <v>#DIV/0!</v>
      </c>
    </row>
    <row r="33" spans="1:9" x14ac:dyDescent="0.25">
      <c r="A33" s="5" t="s">
        <v>74</v>
      </c>
      <c r="B33" s="104" t="s">
        <v>75</v>
      </c>
      <c r="C33" s="93" t="s">
        <v>787</v>
      </c>
      <c r="D33" s="99" t="s">
        <v>76</v>
      </c>
      <c r="E33" s="100" t="s">
        <v>27</v>
      </c>
      <c r="F33" s="105">
        <v>123.24</v>
      </c>
      <c r="G33" s="194"/>
      <c r="H33" s="7">
        <f t="shared" si="1"/>
        <v>0</v>
      </c>
      <c r="I33" s="103" t="e">
        <f t="shared" si="0"/>
        <v>#DIV/0!</v>
      </c>
    </row>
    <row r="34" spans="1:9" x14ac:dyDescent="0.25">
      <c r="A34" s="5" t="s">
        <v>77</v>
      </c>
      <c r="B34" s="9" t="s">
        <v>78</v>
      </c>
      <c r="C34" s="93" t="s">
        <v>787</v>
      </c>
      <c r="D34" s="107" t="s">
        <v>79</v>
      </c>
      <c r="E34" s="108" t="s">
        <v>24</v>
      </c>
      <c r="F34" s="105">
        <v>2.56</v>
      </c>
      <c r="G34" s="195"/>
      <c r="H34" s="8">
        <f t="shared" si="1"/>
        <v>0</v>
      </c>
      <c r="I34" s="110" t="e">
        <f t="shared" si="0"/>
        <v>#DIV/0!</v>
      </c>
    </row>
    <row r="35" spans="1:9" x14ac:dyDescent="0.25">
      <c r="A35" s="5" t="s">
        <v>80</v>
      </c>
      <c r="B35" s="9" t="s">
        <v>50</v>
      </c>
      <c r="C35" s="93" t="s">
        <v>787</v>
      </c>
      <c r="D35" s="107" t="s">
        <v>51</v>
      </c>
      <c r="E35" s="108" t="s">
        <v>52</v>
      </c>
      <c r="F35" s="105">
        <v>281.69</v>
      </c>
      <c r="G35" s="195"/>
      <c r="H35" s="8">
        <f t="shared" si="1"/>
        <v>0</v>
      </c>
      <c r="I35" s="110" t="e">
        <f t="shared" si="0"/>
        <v>#DIV/0!</v>
      </c>
    </row>
    <row r="36" spans="1:9" x14ac:dyDescent="0.25">
      <c r="A36" s="5" t="s">
        <v>81</v>
      </c>
      <c r="B36" s="104">
        <v>60130</v>
      </c>
      <c r="C36" s="98" t="s">
        <v>790</v>
      </c>
      <c r="D36" s="99" t="s">
        <v>82</v>
      </c>
      <c r="E36" s="100" t="s">
        <v>52</v>
      </c>
      <c r="F36" s="105">
        <v>846.4</v>
      </c>
      <c r="G36" s="194"/>
      <c r="H36" s="7">
        <f t="shared" si="1"/>
        <v>0</v>
      </c>
      <c r="I36" s="103" t="e">
        <f t="shared" si="0"/>
        <v>#DIV/0!</v>
      </c>
    </row>
    <row r="37" spans="1:9" x14ac:dyDescent="0.25">
      <c r="A37" s="5" t="s">
        <v>83</v>
      </c>
      <c r="B37" s="104">
        <v>60131</v>
      </c>
      <c r="C37" s="98" t="s">
        <v>790</v>
      </c>
      <c r="D37" s="99" t="s">
        <v>84</v>
      </c>
      <c r="E37" s="100" t="s">
        <v>52</v>
      </c>
      <c r="F37" s="105">
        <v>846.4</v>
      </c>
      <c r="G37" s="194"/>
      <c r="H37" s="7">
        <f t="shared" si="1"/>
        <v>0</v>
      </c>
      <c r="I37" s="103" t="e">
        <f t="shared" si="0"/>
        <v>#DIV/0!</v>
      </c>
    </row>
    <row r="38" spans="1:9" ht="30" x14ac:dyDescent="0.25">
      <c r="A38" s="5" t="s">
        <v>85</v>
      </c>
      <c r="B38" s="104" t="s">
        <v>86</v>
      </c>
      <c r="C38" s="98" t="s">
        <v>788</v>
      </c>
      <c r="D38" s="99" t="s">
        <v>87</v>
      </c>
      <c r="E38" s="100" t="s">
        <v>27</v>
      </c>
      <c r="F38" s="105">
        <v>84.64</v>
      </c>
      <c r="G38" s="194"/>
      <c r="H38" s="7">
        <f t="shared" si="1"/>
        <v>0</v>
      </c>
      <c r="I38" s="103" t="e">
        <f t="shared" si="0"/>
        <v>#DIV/0!</v>
      </c>
    </row>
    <row r="39" spans="1:9" x14ac:dyDescent="0.25">
      <c r="A39" s="5" t="s">
        <v>88</v>
      </c>
      <c r="B39" s="9" t="s">
        <v>89</v>
      </c>
      <c r="C39" s="98" t="s">
        <v>788</v>
      </c>
      <c r="D39" s="107" t="s">
        <v>90</v>
      </c>
      <c r="E39" s="108" t="s">
        <v>91</v>
      </c>
      <c r="F39" s="105">
        <v>18.399999999999999</v>
      </c>
      <c r="G39" s="195"/>
      <c r="H39" s="8">
        <f t="shared" si="1"/>
        <v>0</v>
      </c>
      <c r="I39" s="110" t="e">
        <f t="shared" si="0"/>
        <v>#DIV/0!</v>
      </c>
    </row>
    <row r="40" spans="1:9" x14ac:dyDescent="0.25">
      <c r="A40" s="5" t="s">
        <v>92</v>
      </c>
      <c r="B40" s="9" t="s">
        <v>93</v>
      </c>
      <c r="C40" s="98" t="s">
        <v>788</v>
      </c>
      <c r="D40" s="107" t="s">
        <v>94</v>
      </c>
      <c r="E40" s="108" t="s">
        <v>91</v>
      </c>
      <c r="F40" s="105">
        <v>9.1999999999999993</v>
      </c>
      <c r="G40" s="195"/>
      <c r="H40" s="8">
        <f t="shared" si="1"/>
        <v>0</v>
      </c>
      <c r="I40" s="110" t="e">
        <f t="shared" si="0"/>
        <v>#DIV/0!</v>
      </c>
    </row>
    <row r="41" spans="1:9" x14ac:dyDescent="0.25">
      <c r="A41" s="5" t="s">
        <v>95</v>
      </c>
      <c r="B41" s="104" t="s">
        <v>96</v>
      </c>
      <c r="C41" s="93" t="s">
        <v>787</v>
      </c>
      <c r="D41" s="99" t="s">
        <v>97</v>
      </c>
      <c r="E41" s="100" t="s">
        <v>27</v>
      </c>
      <c r="F41" s="105">
        <v>239.25</v>
      </c>
      <c r="G41" s="194"/>
      <c r="H41" s="7">
        <f t="shared" si="1"/>
        <v>0</v>
      </c>
      <c r="I41" s="103" t="e">
        <f t="shared" si="0"/>
        <v>#DIV/0!</v>
      </c>
    </row>
    <row r="42" spans="1:9" x14ac:dyDescent="0.25">
      <c r="A42" s="5" t="s">
        <v>98</v>
      </c>
      <c r="B42" s="104" t="s">
        <v>99</v>
      </c>
      <c r="C42" s="93" t="s">
        <v>787</v>
      </c>
      <c r="D42" s="99" t="s">
        <v>100</v>
      </c>
      <c r="E42" s="100" t="s">
        <v>27</v>
      </c>
      <c r="F42" s="105">
        <v>239.25</v>
      </c>
      <c r="G42" s="194"/>
      <c r="H42" s="7">
        <f t="shared" si="1"/>
        <v>0</v>
      </c>
      <c r="I42" s="103" t="e">
        <f t="shared" si="0"/>
        <v>#DIV/0!</v>
      </c>
    </row>
    <row r="43" spans="1:9" x14ac:dyDescent="0.25">
      <c r="A43" s="5" t="s">
        <v>101</v>
      </c>
      <c r="B43" s="104" t="s">
        <v>102</v>
      </c>
      <c r="C43" s="93" t="s">
        <v>787</v>
      </c>
      <c r="D43" s="99" t="s">
        <v>103</v>
      </c>
      <c r="E43" s="100" t="s">
        <v>27</v>
      </c>
      <c r="F43" s="105">
        <v>69.239999999999995</v>
      </c>
      <c r="G43" s="194"/>
      <c r="H43" s="7">
        <f t="shared" si="1"/>
        <v>0</v>
      </c>
      <c r="I43" s="103" t="e">
        <f t="shared" si="0"/>
        <v>#DIV/0!</v>
      </c>
    </row>
    <row r="44" spans="1:9" ht="30" x14ac:dyDescent="0.25">
      <c r="A44" s="5" t="s">
        <v>104</v>
      </c>
      <c r="B44" s="111" t="s">
        <v>105</v>
      </c>
      <c r="C44" s="93" t="s">
        <v>787</v>
      </c>
      <c r="D44" s="99" t="s">
        <v>106</v>
      </c>
      <c r="E44" s="100" t="s">
        <v>27</v>
      </c>
      <c r="F44" s="105">
        <v>170.01</v>
      </c>
      <c r="G44" s="194"/>
      <c r="H44" s="7">
        <f t="shared" si="1"/>
        <v>0</v>
      </c>
      <c r="I44" s="103" t="e">
        <f t="shared" si="0"/>
        <v>#DIV/0!</v>
      </c>
    </row>
    <row r="45" spans="1:9" ht="45" x14ac:dyDescent="0.25">
      <c r="A45" s="5" t="s">
        <v>107</v>
      </c>
      <c r="B45" s="104" t="s">
        <v>108</v>
      </c>
      <c r="C45" s="93" t="s">
        <v>787</v>
      </c>
      <c r="D45" s="99" t="s">
        <v>109</v>
      </c>
      <c r="E45" s="100" t="s">
        <v>27</v>
      </c>
      <c r="F45" s="105">
        <v>56.08</v>
      </c>
      <c r="G45" s="194"/>
      <c r="H45" s="7">
        <f t="shared" si="1"/>
        <v>0</v>
      </c>
      <c r="I45" s="103" t="e">
        <f t="shared" si="0"/>
        <v>#DIV/0!</v>
      </c>
    </row>
    <row r="46" spans="1:9" ht="30" x14ac:dyDescent="0.25">
      <c r="A46" s="5" t="s">
        <v>110</v>
      </c>
      <c r="B46" s="10" t="s">
        <v>111</v>
      </c>
      <c r="C46" s="93" t="s">
        <v>787</v>
      </c>
      <c r="D46" s="99" t="s">
        <v>112</v>
      </c>
      <c r="E46" s="100" t="s">
        <v>27</v>
      </c>
      <c r="F46" s="105">
        <v>56.08</v>
      </c>
      <c r="G46" s="194"/>
      <c r="H46" s="7">
        <f t="shared" si="1"/>
        <v>0</v>
      </c>
      <c r="I46" s="103" t="e">
        <f t="shared" si="0"/>
        <v>#DIV/0!</v>
      </c>
    </row>
    <row r="47" spans="1:9" x14ac:dyDescent="0.25">
      <c r="A47" s="5" t="s">
        <v>113</v>
      </c>
      <c r="B47" s="10" t="s">
        <v>114</v>
      </c>
      <c r="C47" s="93" t="s">
        <v>787</v>
      </c>
      <c r="D47" s="99" t="s">
        <v>115</v>
      </c>
      <c r="E47" s="100" t="s">
        <v>27</v>
      </c>
      <c r="F47" s="105">
        <v>6.4</v>
      </c>
      <c r="G47" s="194"/>
      <c r="H47" s="7">
        <f t="shared" si="1"/>
        <v>0</v>
      </c>
      <c r="I47" s="103" t="e">
        <f t="shared" si="0"/>
        <v>#DIV/0!</v>
      </c>
    </row>
    <row r="48" spans="1:9" x14ac:dyDescent="0.25">
      <c r="A48" s="5" t="s">
        <v>116</v>
      </c>
      <c r="B48" s="10" t="s">
        <v>117</v>
      </c>
      <c r="C48" s="93" t="s">
        <v>787</v>
      </c>
      <c r="D48" s="99" t="s">
        <v>118</v>
      </c>
      <c r="E48" s="100" t="s">
        <v>27</v>
      </c>
      <c r="F48" s="105">
        <v>6.4</v>
      </c>
      <c r="G48" s="194"/>
      <c r="H48" s="7">
        <f t="shared" si="1"/>
        <v>0</v>
      </c>
      <c r="I48" s="103" t="e">
        <f t="shared" ref="I48:I79" si="2">H48/$G$388</f>
        <v>#DIV/0!</v>
      </c>
    </row>
    <row r="49" spans="1:9" x14ac:dyDescent="0.25">
      <c r="A49" s="5" t="s">
        <v>119</v>
      </c>
      <c r="B49" s="10">
        <v>80280</v>
      </c>
      <c r="C49" s="98" t="s">
        <v>790</v>
      </c>
      <c r="D49" s="99" t="s">
        <v>120</v>
      </c>
      <c r="E49" s="100" t="s">
        <v>27</v>
      </c>
      <c r="F49" s="105">
        <v>6.4</v>
      </c>
      <c r="G49" s="194"/>
      <c r="H49" s="7">
        <f t="shared" si="1"/>
        <v>0</v>
      </c>
      <c r="I49" s="103" t="e">
        <f t="shared" si="2"/>
        <v>#DIV/0!</v>
      </c>
    </row>
    <row r="50" spans="1:9" x14ac:dyDescent="0.25">
      <c r="A50" s="5" t="s">
        <v>121</v>
      </c>
      <c r="B50" s="10">
        <v>80275</v>
      </c>
      <c r="C50" s="98" t="s">
        <v>790</v>
      </c>
      <c r="D50" s="99" t="s">
        <v>122</v>
      </c>
      <c r="E50" s="100" t="s">
        <v>27</v>
      </c>
      <c r="F50" s="105">
        <v>6.4</v>
      </c>
      <c r="G50" s="194"/>
      <c r="H50" s="7">
        <f t="shared" si="1"/>
        <v>0</v>
      </c>
      <c r="I50" s="103" t="e">
        <f t="shared" si="2"/>
        <v>#DIV/0!</v>
      </c>
    </row>
    <row r="51" spans="1:9" x14ac:dyDescent="0.25">
      <c r="A51" s="5" t="s">
        <v>123</v>
      </c>
      <c r="B51" s="11" t="s">
        <v>124</v>
      </c>
      <c r="C51" s="98" t="s">
        <v>788</v>
      </c>
      <c r="D51" s="99" t="s">
        <v>125</v>
      </c>
      <c r="E51" s="100" t="s">
        <v>126</v>
      </c>
      <c r="F51" s="101">
        <v>8</v>
      </c>
      <c r="G51" s="196"/>
      <c r="H51" s="12">
        <f t="shared" si="1"/>
        <v>0</v>
      </c>
      <c r="I51" s="112" t="e">
        <f t="shared" si="2"/>
        <v>#DIV/0!</v>
      </c>
    </row>
    <row r="52" spans="1:9" x14ac:dyDescent="0.25">
      <c r="A52" s="5" t="s">
        <v>127</v>
      </c>
      <c r="B52" s="11" t="s">
        <v>128</v>
      </c>
      <c r="C52" s="93" t="s">
        <v>787</v>
      </c>
      <c r="D52" s="99" t="s">
        <v>129</v>
      </c>
      <c r="E52" s="100" t="s">
        <v>126</v>
      </c>
      <c r="F52" s="101">
        <v>4</v>
      </c>
      <c r="G52" s="196"/>
      <c r="H52" s="12">
        <f t="shared" si="1"/>
        <v>0</v>
      </c>
      <c r="I52" s="112" t="e">
        <f t="shared" si="2"/>
        <v>#DIV/0!</v>
      </c>
    </row>
    <row r="53" spans="1:9" x14ac:dyDescent="0.25">
      <c r="A53" s="5" t="s">
        <v>130</v>
      </c>
      <c r="B53" s="11" t="s">
        <v>131</v>
      </c>
      <c r="C53" s="93" t="s">
        <v>787</v>
      </c>
      <c r="D53" s="99" t="s">
        <v>132</v>
      </c>
      <c r="E53" s="100" t="s">
        <v>126</v>
      </c>
      <c r="F53" s="101">
        <v>4</v>
      </c>
      <c r="G53" s="196"/>
      <c r="H53" s="12">
        <f t="shared" si="1"/>
        <v>0</v>
      </c>
      <c r="I53" s="112" t="e">
        <f t="shared" si="2"/>
        <v>#DIV/0!</v>
      </c>
    </row>
    <row r="54" spans="1:9" ht="30" x14ac:dyDescent="0.25">
      <c r="A54" s="5" t="s">
        <v>133</v>
      </c>
      <c r="B54" s="11">
        <v>89709</v>
      </c>
      <c r="C54" s="98" t="s">
        <v>789</v>
      </c>
      <c r="D54" s="99" t="s">
        <v>134</v>
      </c>
      <c r="E54" s="100" t="s">
        <v>126</v>
      </c>
      <c r="F54" s="101">
        <v>20</v>
      </c>
      <c r="G54" s="196"/>
      <c r="H54" s="12">
        <f t="shared" si="1"/>
        <v>0</v>
      </c>
      <c r="I54" s="112" t="e">
        <f t="shared" si="2"/>
        <v>#DIV/0!</v>
      </c>
    </row>
    <row r="55" spans="1:9" x14ac:dyDescent="0.25">
      <c r="A55" s="5" t="s">
        <v>135</v>
      </c>
      <c r="B55" s="11" t="s">
        <v>136</v>
      </c>
      <c r="C55" s="93" t="s">
        <v>787</v>
      </c>
      <c r="D55" s="99" t="s">
        <v>137</v>
      </c>
      <c r="E55" s="100" t="s">
        <v>126</v>
      </c>
      <c r="F55" s="101">
        <v>4</v>
      </c>
      <c r="G55" s="196"/>
      <c r="H55" s="12">
        <f t="shared" si="1"/>
        <v>0</v>
      </c>
      <c r="I55" s="112" t="e">
        <f t="shared" si="2"/>
        <v>#DIV/0!</v>
      </c>
    </row>
    <row r="56" spans="1:9" x14ac:dyDescent="0.25">
      <c r="A56" s="5" t="s">
        <v>138</v>
      </c>
      <c r="B56" s="11" t="s">
        <v>139</v>
      </c>
      <c r="C56" s="93" t="s">
        <v>787</v>
      </c>
      <c r="D56" s="99" t="s">
        <v>140</v>
      </c>
      <c r="E56" s="100" t="s">
        <v>126</v>
      </c>
      <c r="F56" s="101">
        <v>4</v>
      </c>
      <c r="G56" s="196"/>
      <c r="H56" s="12">
        <f t="shared" si="1"/>
        <v>0</v>
      </c>
      <c r="I56" s="112" t="e">
        <f t="shared" si="2"/>
        <v>#DIV/0!</v>
      </c>
    </row>
    <row r="57" spans="1:9" x14ac:dyDescent="0.25">
      <c r="A57" s="5" t="s">
        <v>141</v>
      </c>
      <c r="B57" s="11" t="s">
        <v>142</v>
      </c>
      <c r="C57" s="93" t="s">
        <v>787</v>
      </c>
      <c r="D57" s="99" t="s">
        <v>143</v>
      </c>
      <c r="E57" s="100" t="s">
        <v>126</v>
      </c>
      <c r="F57" s="101">
        <v>4</v>
      </c>
      <c r="G57" s="196"/>
      <c r="H57" s="12">
        <f t="shared" si="1"/>
        <v>0</v>
      </c>
      <c r="I57" s="112" t="e">
        <f t="shared" si="2"/>
        <v>#DIV/0!</v>
      </c>
    </row>
    <row r="58" spans="1:9" ht="30" x14ac:dyDescent="0.25">
      <c r="A58" s="5" t="s">
        <v>144</v>
      </c>
      <c r="B58" s="11">
        <v>89728</v>
      </c>
      <c r="C58" s="98" t="s">
        <v>789</v>
      </c>
      <c r="D58" s="99" t="s">
        <v>145</v>
      </c>
      <c r="E58" s="100" t="s">
        <v>126</v>
      </c>
      <c r="F58" s="101">
        <v>27</v>
      </c>
      <c r="G58" s="196"/>
      <c r="H58" s="12">
        <f t="shared" si="1"/>
        <v>0</v>
      </c>
      <c r="I58" s="112" t="e">
        <f t="shared" si="2"/>
        <v>#DIV/0!</v>
      </c>
    </row>
    <row r="59" spans="1:9" ht="30" x14ac:dyDescent="0.25">
      <c r="A59" s="5" t="s">
        <v>146</v>
      </c>
      <c r="B59" s="11">
        <v>89748</v>
      </c>
      <c r="C59" s="98" t="s">
        <v>789</v>
      </c>
      <c r="D59" s="99" t="s">
        <v>147</v>
      </c>
      <c r="E59" s="100" t="s">
        <v>126</v>
      </c>
      <c r="F59" s="105">
        <v>4</v>
      </c>
      <c r="G59" s="196"/>
      <c r="H59" s="12">
        <f t="shared" si="1"/>
        <v>0</v>
      </c>
      <c r="I59" s="112" t="e">
        <f t="shared" si="2"/>
        <v>#DIV/0!</v>
      </c>
    </row>
    <row r="60" spans="1:9" ht="45" x14ac:dyDescent="0.25">
      <c r="A60" s="5" t="s">
        <v>148</v>
      </c>
      <c r="B60" s="11">
        <v>91795</v>
      </c>
      <c r="C60" s="98" t="s">
        <v>789</v>
      </c>
      <c r="D60" s="99" t="s">
        <v>149</v>
      </c>
      <c r="E60" s="100" t="s">
        <v>91</v>
      </c>
      <c r="F60" s="101">
        <v>39.159999999999997</v>
      </c>
      <c r="G60" s="196"/>
      <c r="H60" s="12">
        <f t="shared" si="1"/>
        <v>0</v>
      </c>
      <c r="I60" s="112" t="e">
        <f t="shared" si="2"/>
        <v>#DIV/0!</v>
      </c>
    </row>
    <row r="61" spans="1:9" ht="45" x14ac:dyDescent="0.25">
      <c r="A61" s="5" t="s">
        <v>150</v>
      </c>
      <c r="B61" s="11">
        <v>91794</v>
      </c>
      <c r="C61" s="98" t="s">
        <v>789</v>
      </c>
      <c r="D61" s="99" t="s">
        <v>151</v>
      </c>
      <c r="E61" s="100" t="s">
        <v>91</v>
      </c>
      <c r="F61" s="101">
        <v>25.36</v>
      </c>
      <c r="G61" s="196"/>
      <c r="H61" s="12">
        <f t="shared" si="1"/>
        <v>0</v>
      </c>
      <c r="I61" s="112" t="e">
        <f t="shared" si="2"/>
        <v>#DIV/0!</v>
      </c>
    </row>
    <row r="62" spans="1:9" ht="45" x14ac:dyDescent="0.25">
      <c r="A62" s="5" t="s">
        <v>152</v>
      </c>
      <c r="B62" s="11">
        <v>91793</v>
      </c>
      <c r="C62" s="98" t="s">
        <v>789</v>
      </c>
      <c r="D62" s="99" t="s">
        <v>153</v>
      </c>
      <c r="E62" s="100" t="s">
        <v>91</v>
      </c>
      <c r="F62" s="101">
        <v>9.01</v>
      </c>
      <c r="G62" s="196"/>
      <c r="H62" s="12">
        <f t="shared" si="1"/>
        <v>0</v>
      </c>
      <c r="I62" s="112" t="e">
        <f t="shared" si="2"/>
        <v>#DIV/0!</v>
      </c>
    </row>
    <row r="63" spans="1:9" ht="45" x14ac:dyDescent="0.25">
      <c r="A63" s="5" t="s">
        <v>154</v>
      </c>
      <c r="B63" s="11">
        <v>91792</v>
      </c>
      <c r="C63" s="98" t="s">
        <v>789</v>
      </c>
      <c r="D63" s="99" t="s">
        <v>155</v>
      </c>
      <c r="E63" s="100" t="s">
        <v>91</v>
      </c>
      <c r="F63" s="101">
        <v>30.99</v>
      </c>
      <c r="G63" s="196"/>
      <c r="H63" s="12">
        <f t="shared" si="1"/>
        <v>0</v>
      </c>
      <c r="I63" s="112" t="e">
        <f t="shared" si="2"/>
        <v>#DIV/0!</v>
      </c>
    </row>
    <row r="64" spans="1:9" x14ac:dyDescent="0.25">
      <c r="A64" s="5" t="s">
        <v>156</v>
      </c>
      <c r="B64" s="11" t="s">
        <v>157</v>
      </c>
      <c r="C64" s="98" t="s">
        <v>788</v>
      </c>
      <c r="D64" s="99" t="s">
        <v>158</v>
      </c>
      <c r="E64" s="100" t="s">
        <v>126</v>
      </c>
      <c r="F64" s="101">
        <v>5</v>
      </c>
      <c r="G64" s="196"/>
      <c r="H64" s="12">
        <f t="shared" si="1"/>
        <v>0</v>
      </c>
      <c r="I64" s="112" t="e">
        <f t="shared" si="2"/>
        <v>#DIV/0!</v>
      </c>
    </row>
    <row r="65" spans="1:9" ht="30" x14ac:dyDescent="0.25">
      <c r="A65" s="5" t="s">
        <v>159</v>
      </c>
      <c r="B65" s="10" t="s">
        <v>160</v>
      </c>
      <c r="C65" s="98" t="s">
        <v>788</v>
      </c>
      <c r="D65" s="99" t="s">
        <v>161</v>
      </c>
      <c r="E65" s="100" t="s">
        <v>126</v>
      </c>
      <c r="F65" s="105">
        <v>2</v>
      </c>
      <c r="G65" s="194"/>
      <c r="H65" s="7">
        <f t="shared" si="1"/>
        <v>0</v>
      </c>
      <c r="I65" s="103" t="e">
        <f t="shared" si="2"/>
        <v>#DIV/0!</v>
      </c>
    </row>
    <row r="66" spans="1:9" x14ac:dyDescent="0.25">
      <c r="A66" s="5" t="s">
        <v>162</v>
      </c>
      <c r="B66" s="10" t="s">
        <v>163</v>
      </c>
      <c r="C66" s="93" t="s">
        <v>787</v>
      </c>
      <c r="D66" s="99" t="s">
        <v>164</v>
      </c>
      <c r="E66" s="100" t="s">
        <v>126</v>
      </c>
      <c r="F66" s="105">
        <v>20</v>
      </c>
      <c r="G66" s="194"/>
      <c r="H66" s="7">
        <f t="shared" si="1"/>
        <v>0</v>
      </c>
      <c r="I66" s="103" t="e">
        <f t="shared" si="2"/>
        <v>#DIV/0!</v>
      </c>
    </row>
    <row r="67" spans="1:9" x14ac:dyDescent="0.25">
      <c r="A67" s="5" t="s">
        <v>165</v>
      </c>
      <c r="B67" s="11">
        <v>100858</v>
      </c>
      <c r="C67" s="98" t="s">
        <v>789</v>
      </c>
      <c r="D67" s="99" t="s">
        <v>166</v>
      </c>
      <c r="E67" s="100" t="s">
        <v>126</v>
      </c>
      <c r="F67" s="101">
        <v>8</v>
      </c>
      <c r="G67" s="196"/>
      <c r="H67" s="12">
        <f t="shared" si="1"/>
        <v>0</v>
      </c>
      <c r="I67" s="112" t="e">
        <f t="shared" si="2"/>
        <v>#DIV/0!</v>
      </c>
    </row>
    <row r="68" spans="1:9" x14ac:dyDescent="0.25">
      <c r="A68" s="5" t="s">
        <v>167</v>
      </c>
      <c r="B68" s="11" t="s">
        <v>168</v>
      </c>
      <c r="C68" s="93" t="s">
        <v>787</v>
      </c>
      <c r="D68" s="99" t="s">
        <v>169</v>
      </c>
      <c r="E68" s="100" t="s">
        <v>126</v>
      </c>
      <c r="F68" s="101">
        <v>8</v>
      </c>
      <c r="G68" s="196"/>
      <c r="H68" s="12">
        <f t="shared" si="1"/>
        <v>0</v>
      </c>
      <c r="I68" s="112" t="e">
        <f t="shared" si="2"/>
        <v>#DIV/0!</v>
      </c>
    </row>
    <row r="69" spans="1:9" x14ac:dyDescent="0.25">
      <c r="A69" s="5" t="s">
        <v>170</v>
      </c>
      <c r="B69" s="11" t="s">
        <v>171</v>
      </c>
      <c r="C69" s="93" t="s">
        <v>787</v>
      </c>
      <c r="D69" s="99" t="s">
        <v>172</v>
      </c>
      <c r="E69" s="100" t="s">
        <v>126</v>
      </c>
      <c r="F69" s="101">
        <v>4</v>
      </c>
      <c r="G69" s="196"/>
      <c r="H69" s="12">
        <f t="shared" si="1"/>
        <v>0</v>
      </c>
      <c r="I69" s="112" t="e">
        <f t="shared" si="2"/>
        <v>#DIV/0!</v>
      </c>
    </row>
    <row r="70" spans="1:9" x14ac:dyDescent="0.25">
      <c r="A70" s="5" t="s">
        <v>173</v>
      </c>
      <c r="B70" s="11" t="s">
        <v>174</v>
      </c>
      <c r="C70" s="93" t="s">
        <v>787</v>
      </c>
      <c r="D70" s="99" t="s">
        <v>175</v>
      </c>
      <c r="E70" s="100" t="s">
        <v>126</v>
      </c>
      <c r="F70" s="101">
        <v>4</v>
      </c>
      <c r="G70" s="196"/>
      <c r="H70" s="12">
        <f t="shared" si="1"/>
        <v>0</v>
      </c>
      <c r="I70" s="112" t="e">
        <f t="shared" si="2"/>
        <v>#DIV/0!</v>
      </c>
    </row>
    <row r="71" spans="1:9" x14ac:dyDescent="0.25">
      <c r="A71" s="5" t="s">
        <v>176</v>
      </c>
      <c r="B71" s="11" t="s">
        <v>177</v>
      </c>
      <c r="C71" s="93" t="s">
        <v>787</v>
      </c>
      <c r="D71" s="99" t="s">
        <v>178</v>
      </c>
      <c r="E71" s="100" t="s">
        <v>126</v>
      </c>
      <c r="F71" s="101">
        <v>4</v>
      </c>
      <c r="G71" s="196"/>
      <c r="H71" s="12">
        <f t="shared" si="1"/>
        <v>0</v>
      </c>
      <c r="I71" s="112" t="e">
        <f t="shared" si="2"/>
        <v>#DIV/0!</v>
      </c>
    </row>
    <row r="72" spans="1:9" x14ac:dyDescent="0.25">
      <c r="A72" s="5" t="s">
        <v>179</v>
      </c>
      <c r="B72" s="11" t="s">
        <v>180</v>
      </c>
      <c r="C72" s="93" t="s">
        <v>787</v>
      </c>
      <c r="D72" s="99" t="s">
        <v>181</v>
      </c>
      <c r="E72" s="100" t="s">
        <v>126</v>
      </c>
      <c r="F72" s="101">
        <v>4</v>
      </c>
      <c r="G72" s="196"/>
      <c r="H72" s="12">
        <f t="shared" si="1"/>
        <v>0</v>
      </c>
      <c r="I72" s="112" t="e">
        <f t="shared" si="2"/>
        <v>#DIV/0!</v>
      </c>
    </row>
    <row r="73" spans="1:9" x14ac:dyDescent="0.25">
      <c r="A73" s="5" t="s">
        <v>182</v>
      </c>
      <c r="B73" s="11" t="s">
        <v>183</v>
      </c>
      <c r="C73" s="93" t="s">
        <v>787</v>
      </c>
      <c r="D73" s="99" t="s">
        <v>184</v>
      </c>
      <c r="E73" s="100" t="s">
        <v>126</v>
      </c>
      <c r="F73" s="101">
        <v>6</v>
      </c>
      <c r="G73" s="196"/>
      <c r="H73" s="12">
        <f t="shared" si="1"/>
        <v>0</v>
      </c>
      <c r="I73" s="112" t="e">
        <f t="shared" si="2"/>
        <v>#DIV/0!</v>
      </c>
    </row>
    <row r="74" spans="1:9" x14ac:dyDescent="0.25">
      <c r="A74" s="5" t="s">
        <v>185</v>
      </c>
      <c r="B74" s="11" t="s">
        <v>186</v>
      </c>
      <c r="C74" s="93" t="s">
        <v>787</v>
      </c>
      <c r="D74" s="99" t="s">
        <v>187</v>
      </c>
      <c r="E74" s="100" t="s">
        <v>126</v>
      </c>
      <c r="F74" s="101">
        <v>4</v>
      </c>
      <c r="G74" s="196"/>
      <c r="H74" s="12">
        <f t="shared" si="1"/>
        <v>0</v>
      </c>
      <c r="I74" s="112" t="e">
        <f t="shared" si="2"/>
        <v>#DIV/0!</v>
      </c>
    </row>
    <row r="75" spans="1:9" x14ac:dyDescent="0.25">
      <c r="A75" s="5" t="s">
        <v>188</v>
      </c>
      <c r="B75" s="11" t="s">
        <v>189</v>
      </c>
      <c r="C75" s="93" t="s">
        <v>787</v>
      </c>
      <c r="D75" s="99" t="s">
        <v>190</v>
      </c>
      <c r="E75" s="100" t="s">
        <v>126</v>
      </c>
      <c r="F75" s="101">
        <v>20</v>
      </c>
      <c r="G75" s="196"/>
      <c r="H75" s="12">
        <f t="shared" si="1"/>
        <v>0</v>
      </c>
      <c r="I75" s="112" t="e">
        <f t="shared" si="2"/>
        <v>#DIV/0!</v>
      </c>
    </row>
    <row r="76" spans="1:9" x14ac:dyDescent="0.25">
      <c r="A76" s="5" t="s">
        <v>191</v>
      </c>
      <c r="B76" s="11">
        <v>86884</v>
      </c>
      <c r="C76" s="98" t="s">
        <v>789</v>
      </c>
      <c r="D76" s="99" t="s">
        <v>192</v>
      </c>
      <c r="E76" s="100" t="s">
        <v>126</v>
      </c>
      <c r="F76" s="101">
        <v>8</v>
      </c>
      <c r="G76" s="196"/>
      <c r="H76" s="12">
        <f t="shared" si="1"/>
        <v>0</v>
      </c>
      <c r="I76" s="112" t="e">
        <f t="shared" si="2"/>
        <v>#DIV/0!</v>
      </c>
    </row>
    <row r="77" spans="1:9" x14ac:dyDescent="0.25">
      <c r="A77" s="5" t="s">
        <v>193</v>
      </c>
      <c r="B77" s="11" t="s">
        <v>194</v>
      </c>
      <c r="C77" s="93" t="s">
        <v>787</v>
      </c>
      <c r="D77" s="99" t="s">
        <v>195</v>
      </c>
      <c r="E77" s="100" t="s">
        <v>91</v>
      </c>
      <c r="F77" s="101">
        <v>47.07</v>
      </c>
      <c r="G77" s="196"/>
      <c r="H77" s="12">
        <f t="shared" si="1"/>
        <v>0</v>
      </c>
      <c r="I77" s="112" t="e">
        <f t="shared" si="2"/>
        <v>#DIV/0!</v>
      </c>
    </row>
    <row r="78" spans="1:9" ht="45" x14ac:dyDescent="0.25">
      <c r="A78" s="5" t="s">
        <v>196</v>
      </c>
      <c r="B78" s="11">
        <v>91786</v>
      </c>
      <c r="C78" s="98" t="s">
        <v>789</v>
      </c>
      <c r="D78" s="99" t="s">
        <v>197</v>
      </c>
      <c r="E78" s="100" t="s">
        <v>91</v>
      </c>
      <c r="F78" s="101">
        <v>1.7</v>
      </c>
      <c r="G78" s="196"/>
      <c r="H78" s="12">
        <f t="shared" si="1"/>
        <v>0</v>
      </c>
      <c r="I78" s="112" t="e">
        <f t="shared" si="2"/>
        <v>#DIV/0!</v>
      </c>
    </row>
    <row r="79" spans="1:9" ht="45" x14ac:dyDescent="0.25">
      <c r="A79" s="5" t="s">
        <v>198</v>
      </c>
      <c r="B79" s="11">
        <v>91787</v>
      </c>
      <c r="C79" s="98" t="s">
        <v>789</v>
      </c>
      <c r="D79" s="99" t="s">
        <v>199</v>
      </c>
      <c r="E79" s="100" t="s">
        <v>91</v>
      </c>
      <c r="F79" s="101">
        <v>36.31</v>
      </c>
      <c r="G79" s="196"/>
      <c r="H79" s="12">
        <f t="shared" si="1"/>
        <v>0</v>
      </c>
      <c r="I79" s="112" t="e">
        <f t="shared" si="2"/>
        <v>#DIV/0!</v>
      </c>
    </row>
    <row r="80" spans="1:9" ht="45" x14ac:dyDescent="0.25">
      <c r="A80" s="5" t="s">
        <v>200</v>
      </c>
      <c r="B80" s="11">
        <v>91788</v>
      </c>
      <c r="C80" s="98" t="s">
        <v>789</v>
      </c>
      <c r="D80" s="99" t="s">
        <v>201</v>
      </c>
      <c r="E80" s="100" t="s">
        <v>91</v>
      </c>
      <c r="F80" s="101">
        <v>0.77</v>
      </c>
      <c r="G80" s="196"/>
      <c r="H80" s="12">
        <f t="shared" si="1"/>
        <v>0</v>
      </c>
      <c r="I80" s="112" t="e">
        <f t="shared" ref="I80:I102" si="3">H80/$G$388</f>
        <v>#DIV/0!</v>
      </c>
    </row>
    <row r="81" spans="1:9" x14ac:dyDescent="0.25">
      <c r="A81" s="5" t="s">
        <v>202</v>
      </c>
      <c r="B81" s="11" t="s">
        <v>203</v>
      </c>
      <c r="C81" s="93" t="s">
        <v>787</v>
      </c>
      <c r="D81" s="99" t="s">
        <v>204</v>
      </c>
      <c r="E81" s="100" t="s">
        <v>91</v>
      </c>
      <c r="F81" s="101">
        <v>13.79</v>
      </c>
      <c r="G81" s="196"/>
      <c r="H81" s="12">
        <f t="shared" ref="H81:H144" si="4">ROUND(G81*F81,2)</f>
        <v>0</v>
      </c>
      <c r="I81" s="112" t="e">
        <f t="shared" si="3"/>
        <v>#DIV/0!</v>
      </c>
    </row>
    <row r="82" spans="1:9" x14ac:dyDescent="0.25">
      <c r="A82" s="5" t="s">
        <v>205</v>
      </c>
      <c r="B82" s="13" t="s">
        <v>206</v>
      </c>
      <c r="C82" s="93" t="s">
        <v>787</v>
      </c>
      <c r="D82" s="99" t="s">
        <v>207</v>
      </c>
      <c r="E82" s="100" t="s">
        <v>27</v>
      </c>
      <c r="F82" s="101">
        <v>27.84</v>
      </c>
      <c r="G82" s="194"/>
      <c r="H82" s="7">
        <f t="shared" si="4"/>
        <v>0</v>
      </c>
      <c r="I82" s="103" t="e">
        <f t="shared" si="3"/>
        <v>#DIV/0!</v>
      </c>
    </row>
    <row r="83" spans="1:9" x14ac:dyDescent="0.25">
      <c r="A83" s="5" t="s">
        <v>208</v>
      </c>
      <c r="B83" s="104" t="s">
        <v>209</v>
      </c>
      <c r="C83" s="93" t="s">
        <v>787</v>
      </c>
      <c r="D83" s="99" t="s">
        <v>210</v>
      </c>
      <c r="E83" s="100" t="s">
        <v>126</v>
      </c>
      <c r="F83" s="101">
        <v>24</v>
      </c>
      <c r="G83" s="194"/>
      <c r="H83" s="7">
        <f t="shared" si="4"/>
        <v>0</v>
      </c>
      <c r="I83" s="103" t="e">
        <f t="shared" si="3"/>
        <v>#DIV/0!</v>
      </c>
    </row>
    <row r="84" spans="1:9" x14ac:dyDescent="0.25">
      <c r="A84" s="5" t="s">
        <v>211</v>
      </c>
      <c r="B84" s="104" t="s">
        <v>212</v>
      </c>
      <c r="C84" s="93" t="s">
        <v>787</v>
      </c>
      <c r="D84" s="99" t="s">
        <v>213</v>
      </c>
      <c r="E84" s="100" t="s">
        <v>214</v>
      </c>
      <c r="F84" s="105">
        <v>24</v>
      </c>
      <c r="G84" s="194"/>
      <c r="H84" s="7">
        <f t="shared" si="4"/>
        <v>0</v>
      </c>
      <c r="I84" s="103" t="e">
        <f t="shared" si="3"/>
        <v>#DIV/0!</v>
      </c>
    </row>
    <row r="85" spans="1:9" x14ac:dyDescent="0.25">
      <c r="A85" s="5" t="s">
        <v>215</v>
      </c>
      <c r="B85" s="104" t="s">
        <v>216</v>
      </c>
      <c r="C85" s="93" t="s">
        <v>787</v>
      </c>
      <c r="D85" s="99" t="s">
        <v>217</v>
      </c>
      <c r="E85" s="100" t="s">
        <v>27</v>
      </c>
      <c r="F85" s="105">
        <v>6.72</v>
      </c>
      <c r="G85" s="194"/>
      <c r="H85" s="7">
        <f t="shared" si="4"/>
        <v>0</v>
      </c>
      <c r="I85" s="103" t="e">
        <f t="shared" si="3"/>
        <v>#DIV/0!</v>
      </c>
    </row>
    <row r="86" spans="1:9" x14ac:dyDescent="0.25">
      <c r="A86" s="5" t="s">
        <v>218</v>
      </c>
      <c r="B86" s="9" t="s">
        <v>219</v>
      </c>
      <c r="C86" s="98" t="s">
        <v>788</v>
      </c>
      <c r="D86" s="107" t="s">
        <v>220</v>
      </c>
      <c r="E86" s="108" t="s">
        <v>126</v>
      </c>
      <c r="F86" s="105">
        <v>5</v>
      </c>
      <c r="G86" s="195"/>
      <c r="H86" s="8">
        <f t="shared" si="4"/>
        <v>0</v>
      </c>
      <c r="I86" s="110" t="e">
        <f t="shared" si="3"/>
        <v>#DIV/0!</v>
      </c>
    </row>
    <row r="87" spans="1:9" x14ac:dyDescent="0.25">
      <c r="A87" s="5" t="s">
        <v>221</v>
      </c>
      <c r="B87" s="9" t="s">
        <v>222</v>
      </c>
      <c r="C87" s="98" t="s">
        <v>788</v>
      </c>
      <c r="D87" s="107" t="s">
        <v>223</v>
      </c>
      <c r="E87" s="108" t="s">
        <v>126</v>
      </c>
      <c r="F87" s="105">
        <v>4</v>
      </c>
      <c r="G87" s="195"/>
      <c r="H87" s="8">
        <f t="shared" si="4"/>
        <v>0</v>
      </c>
      <c r="I87" s="110" t="e">
        <f t="shared" si="3"/>
        <v>#DIV/0!</v>
      </c>
    </row>
    <row r="88" spans="1:9" x14ac:dyDescent="0.25">
      <c r="A88" s="5" t="s">
        <v>224</v>
      </c>
      <c r="B88" s="104" t="s">
        <v>225</v>
      </c>
      <c r="C88" s="93" t="s">
        <v>787</v>
      </c>
      <c r="D88" s="99" t="s">
        <v>226</v>
      </c>
      <c r="E88" s="100" t="s">
        <v>27</v>
      </c>
      <c r="F88" s="105">
        <v>22.08</v>
      </c>
      <c r="G88" s="194"/>
      <c r="H88" s="7">
        <f t="shared" si="4"/>
        <v>0</v>
      </c>
      <c r="I88" s="103" t="e">
        <f t="shared" si="3"/>
        <v>#DIV/0!</v>
      </c>
    </row>
    <row r="89" spans="1:9" x14ac:dyDescent="0.25">
      <c r="A89" s="5" t="s">
        <v>227</v>
      </c>
      <c r="B89" s="10" t="s">
        <v>228</v>
      </c>
      <c r="C89" s="93" t="s">
        <v>787</v>
      </c>
      <c r="D89" s="99" t="s">
        <v>229</v>
      </c>
      <c r="E89" s="100" t="s">
        <v>27</v>
      </c>
      <c r="F89" s="105">
        <v>23.2</v>
      </c>
      <c r="G89" s="194"/>
      <c r="H89" s="7">
        <f t="shared" si="4"/>
        <v>0</v>
      </c>
      <c r="I89" s="103" t="e">
        <f t="shared" si="3"/>
        <v>#DIV/0!</v>
      </c>
    </row>
    <row r="90" spans="1:9" x14ac:dyDescent="0.25">
      <c r="A90" s="5" t="s">
        <v>230</v>
      </c>
      <c r="B90" s="10" t="s">
        <v>231</v>
      </c>
      <c r="C90" s="93" t="s">
        <v>787</v>
      </c>
      <c r="D90" s="99" t="s">
        <v>232</v>
      </c>
      <c r="E90" s="100" t="s">
        <v>27</v>
      </c>
      <c r="F90" s="105">
        <v>69.239999999999995</v>
      </c>
      <c r="G90" s="194"/>
      <c r="H90" s="7">
        <f t="shared" si="4"/>
        <v>0</v>
      </c>
      <c r="I90" s="103" t="e">
        <f t="shared" si="3"/>
        <v>#DIV/0!</v>
      </c>
    </row>
    <row r="91" spans="1:9" x14ac:dyDescent="0.25">
      <c r="A91" s="5" t="s">
        <v>233</v>
      </c>
      <c r="B91" s="10" t="s">
        <v>234</v>
      </c>
      <c r="C91" s="93" t="s">
        <v>787</v>
      </c>
      <c r="D91" s="99" t="s">
        <v>235</v>
      </c>
      <c r="E91" s="100" t="s">
        <v>27</v>
      </c>
      <c r="F91" s="105">
        <v>54</v>
      </c>
      <c r="G91" s="194"/>
      <c r="H91" s="7">
        <f t="shared" si="4"/>
        <v>0</v>
      </c>
      <c r="I91" s="103" t="e">
        <f t="shared" si="3"/>
        <v>#DIV/0!</v>
      </c>
    </row>
    <row r="92" spans="1:9" ht="30" x14ac:dyDescent="0.25">
      <c r="A92" s="5" t="s">
        <v>236</v>
      </c>
      <c r="B92" s="10" t="s">
        <v>237</v>
      </c>
      <c r="C92" s="93" t="s">
        <v>787</v>
      </c>
      <c r="D92" s="99" t="s">
        <v>238</v>
      </c>
      <c r="E92" s="100" t="s">
        <v>126</v>
      </c>
      <c r="F92" s="105">
        <v>1</v>
      </c>
      <c r="G92" s="194"/>
      <c r="H92" s="7">
        <f t="shared" si="4"/>
        <v>0</v>
      </c>
      <c r="I92" s="103" t="e">
        <f t="shared" si="3"/>
        <v>#DIV/0!</v>
      </c>
    </row>
    <row r="93" spans="1:9" x14ac:dyDescent="0.25">
      <c r="A93" s="5" t="s">
        <v>239</v>
      </c>
      <c r="B93" s="113" t="s">
        <v>240</v>
      </c>
      <c r="C93" s="93" t="s">
        <v>787</v>
      </c>
      <c r="D93" s="99" t="s">
        <v>241</v>
      </c>
      <c r="E93" s="100" t="s">
        <v>91</v>
      </c>
      <c r="F93" s="105">
        <v>5.66</v>
      </c>
      <c r="G93" s="194"/>
      <c r="H93" s="7">
        <f t="shared" si="4"/>
        <v>0</v>
      </c>
      <c r="I93" s="103" t="e">
        <f t="shared" si="3"/>
        <v>#DIV/0!</v>
      </c>
    </row>
    <row r="94" spans="1:9" x14ac:dyDescent="0.25">
      <c r="A94" s="5" t="s">
        <v>242</v>
      </c>
      <c r="B94" s="113" t="s">
        <v>243</v>
      </c>
      <c r="C94" s="93" t="s">
        <v>787</v>
      </c>
      <c r="D94" s="99" t="s">
        <v>244</v>
      </c>
      <c r="E94" s="100" t="s">
        <v>91</v>
      </c>
      <c r="F94" s="105">
        <v>156</v>
      </c>
      <c r="G94" s="194"/>
      <c r="H94" s="7">
        <f t="shared" si="4"/>
        <v>0</v>
      </c>
      <c r="I94" s="103" t="e">
        <f t="shared" si="3"/>
        <v>#DIV/0!</v>
      </c>
    </row>
    <row r="95" spans="1:9" x14ac:dyDescent="0.25">
      <c r="A95" s="5" t="s">
        <v>245</v>
      </c>
      <c r="B95" s="113" t="s">
        <v>246</v>
      </c>
      <c r="C95" s="93" t="s">
        <v>787</v>
      </c>
      <c r="D95" s="99" t="s">
        <v>247</v>
      </c>
      <c r="E95" s="100" t="s">
        <v>91</v>
      </c>
      <c r="F95" s="105">
        <v>240</v>
      </c>
      <c r="G95" s="194"/>
      <c r="H95" s="7">
        <f t="shared" si="4"/>
        <v>0</v>
      </c>
      <c r="I95" s="103" t="e">
        <f t="shared" si="3"/>
        <v>#DIV/0!</v>
      </c>
    </row>
    <row r="96" spans="1:9" x14ac:dyDescent="0.25">
      <c r="A96" s="5" t="s">
        <v>248</v>
      </c>
      <c r="B96" s="10" t="s">
        <v>249</v>
      </c>
      <c r="C96" s="93" t="s">
        <v>787</v>
      </c>
      <c r="D96" s="99" t="s">
        <v>250</v>
      </c>
      <c r="E96" s="100" t="s">
        <v>91</v>
      </c>
      <c r="F96" s="105">
        <v>180</v>
      </c>
      <c r="G96" s="194"/>
      <c r="H96" s="7">
        <f t="shared" si="4"/>
        <v>0</v>
      </c>
      <c r="I96" s="103" t="e">
        <f t="shared" si="3"/>
        <v>#DIV/0!</v>
      </c>
    </row>
    <row r="97" spans="1:9" ht="30" x14ac:dyDescent="0.25">
      <c r="A97" s="5" t="s">
        <v>251</v>
      </c>
      <c r="B97" s="10" t="s">
        <v>252</v>
      </c>
      <c r="C97" s="93" t="s">
        <v>787</v>
      </c>
      <c r="D97" s="99" t="s">
        <v>253</v>
      </c>
      <c r="E97" s="100" t="s">
        <v>126</v>
      </c>
      <c r="F97" s="105">
        <v>8</v>
      </c>
      <c r="G97" s="194"/>
      <c r="H97" s="7">
        <f t="shared" si="4"/>
        <v>0</v>
      </c>
      <c r="I97" s="103" t="e">
        <f t="shared" si="3"/>
        <v>#DIV/0!</v>
      </c>
    </row>
    <row r="98" spans="1:9" x14ac:dyDescent="0.25">
      <c r="A98" s="5" t="s">
        <v>254</v>
      </c>
      <c r="B98" s="10" t="s">
        <v>255</v>
      </c>
      <c r="C98" s="93" t="s">
        <v>787</v>
      </c>
      <c r="D98" s="99" t="s">
        <v>256</v>
      </c>
      <c r="E98" s="100" t="s">
        <v>126</v>
      </c>
      <c r="F98" s="105">
        <v>4</v>
      </c>
      <c r="G98" s="194"/>
      <c r="H98" s="7">
        <f t="shared" si="4"/>
        <v>0</v>
      </c>
      <c r="I98" s="103" t="e">
        <f t="shared" si="3"/>
        <v>#DIV/0!</v>
      </c>
    </row>
    <row r="99" spans="1:9" x14ac:dyDescent="0.25">
      <c r="A99" s="5" t="s">
        <v>257</v>
      </c>
      <c r="B99" s="10" t="s">
        <v>258</v>
      </c>
      <c r="C99" s="93" t="s">
        <v>787</v>
      </c>
      <c r="D99" s="99" t="s">
        <v>259</v>
      </c>
      <c r="E99" s="100" t="s">
        <v>126</v>
      </c>
      <c r="F99" s="105">
        <v>30</v>
      </c>
      <c r="G99" s="194"/>
      <c r="H99" s="7">
        <f t="shared" si="4"/>
        <v>0</v>
      </c>
      <c r="I99" s="103" t="e">
        <f t="shared" si="3"/>
        <v>#DIV/0!</v>
      </c>
    </row>
    <row r="100" spans="1:9" x14ac:dyDescent="0.25">
      <c r="A100" s="5" t="s">
        <v>260</v>
      </c>
      <c r="B100" s="10" t="s">
        <v>261</v>
      </c>
      <c r="C100" s="93" t="s">
        <v>787</v>
      </c>
      <c r="D100" s="99" t="s">
        <v>262</v>
      </c>
      <c r="E100" s="100" t="s">
        <v>214</v>
      </c>
      <c r="F100" s="105">
        <v>4</v>
      </c>
      <c r="G100" s="194"/>
      <c r="H100" s="7">
        <f t="shared" si="4"/>
        <v>0</v>
      </c>
      <c r="I100" s="103" t="e">
        <f t="shared" si="3"/>
        <v>#DIV/0!</v>
      </c>
    </row>
    <row r="101" spans="1:9" x14ac:dyDescent="0.25">
      <c r="A101" s="5" t="s">
        <v>263</v>
      </c>
      <c r="B101" s="10" t="s">
        <v>264</v>
      </c>
      <c r="C101" s="93" t="s">
        <v>787</v>
      </c>
      <c r="D101" s="99" t="s">
        <v>265</v>
      </c>
      <c r="E101" s="100" t="s">
        <v>214</v>
      </c>
      <c r="F101" s="105">
        <v>4</v>
      </c>
      <c r="G101" s="194"/>
      <c r="H101" s="7">
        <f t="shared" si="4"/>
        <v>0</v>
      </c>
      <c r="I101" s="103" t="e">
        <f t="shared" si="3"/>
        <v>#DIV/0!</v>
      </c>
    </row>
    <row r="102" spans="1:9" x14ac:dyDescent="0.25">
      <c r="A102" s="5" t="s">
        <v>266</v>
      </c>
      <c r="B102" s="14" t="s">
        <v>267</v>
      </c>
      <c r="C102" s="93" t="s">
        <v>787</v>
      </c>
      <c r="D102" s="114" t="s">
        <v>268</v>
      </c>
      <c r="E102" s="115" t="s">
        <v>214</v>
      </c>
      <c r="F102" s="105">
        <v>22</v>
      </c>
      <c r="G102" s="197"/>
      <c r="H102" s="15">
        <f t="shared" si="4"/>
        <v>0</v>
      </c>
      <c r="I102" s="116" t="e">
        <f t="shared" si="3"/>
        <v>#DIV/0!</v>
      </c>
    </row>
    <row r="103" spans="1:9" x14ac:dyDescent="0.25">
      <c r="A103" s="117" t="s">
        <v>269</v>
      </c>
      <c r="B103" s="118"/>
      <c r="C103" s="119"/>
      <c r="D103" s="120" t="s">
        <v>270</v>
      </c>
      <c r="E103" s="91">
        <f>SUM(H103:H188)</f>
        <v>0</v>
      </c>
      <c r="F103" s="121"/>
      <c r="G103" s="121"/>
      <c r="H103" s="121"/>
      <c r="I103" s="92" t="e">
        <f>E103/$G$388</f>
        <v>#DIV/0!</v>
      </c>
    </row>
    <row r="104" spans="1:9" x14ac:dyDescent="0.25">
      <c r="A104" s="16" t="s">
        <v>271</v>
      </c>
      <c r="B104" s="17" t="s">
        <v>22</v>
      </c>
      <c r="C104" s="93" t="s">
        <v>787</v>
      </c>
      <c r="D104" s="122" t="s">
        <v>23</v>
      </c>
      <c r="E104" s="123" t="s">
        <v>24</v>
      </c>
      <c r="F104" s="105">
        <v>11.37</v>
      </c>
      <c r="G104" s="198"/>
      <c r="H104" s="18">
        <f t="shared" si="4"/>
        <v>0</v>
      </c>
      <c r="I104" s="124" t="e">
        <f t="shared" ref="I104:I135" si="5">H104/$G$388</f>
        <v>#DIV/0!</v>
      </c>
    </row>
    <row r="105" spans="1:9" x14ac:dyDescent="0.25">
      <c r="A105" s="19" t="s">
        <v>272</v>
      </c>
      <c r="B105" s="6">
        <v>10410</v>
      </c>
      <c r="C105" s="98" t="s">
        <v>790</v>
      </c>
      <c r="D105" s="99" t="s">
        <v>26</v>
      </c>
      <c r="E105" s="100" t="s">
        <v>27</v>
      </c>
      <c r="F105" s="101">
        <v>34</v>
      </c>
      <c r="G105" s="194"/>
      <c r="H105" s="7">
        <f t="shared" si="4"/>
        <v>0</v>
      </c>
      <c r="I105" s="103" t="e">
        <f t="shared" si="5"/>
        <v>#DIV/0!</v>
      </c>
    </row>
    <row r="106" spans="1:9" x14ac:dyDescent="0.25">
      <c r="A106" s="19" t="s">
        <v>273</v>
      </c>
      <c r="B106" s="6" t="s">
        <v>29</v>
      </c>
      <c r="C106" s="98" t="s">
        <v>788</v>
      </c>
      <c r="D106" s="99" t="s">
        <v>30</v>
      </c>
      <c r="E106" s="100" t="s">
        <v>27</v>
      </c>
      <c r="F106" s="101">
        <v>0.55000000000000004</v>
      </c>
      <c r="G106" s="194"/>
      <c r="H106" s="7">
        <f t="shared" si="4"/>
        <v>0</v>
      </c>
      <c r="I106" s="103" t="e">
        <f t="shared" si="5"/>
        <v>#DIV/0!</v>
      </c>
    </row>
    <row r="107" spans="1:9" x14ac:dyDescent="0.25">
      <c r="A107" s="19" t="s">
        <v>274</v>
      </c>
      <c r="B107" s="6" t="s">
        <v>32</v>
      </c>
      <c r="C107" s="93" t="s">
        <v>787</v>
      </c>
      <c r="D107" s="99" t="s">
        <v>33</v>
      </c>
      <c r="E107" s="100" t="s">
        <v>24</v>
      </c>
      <c r="F107" s="101">
        <v>1.1599999999999999</v>
      </c>
      <c r="G107" s="194"/>
      <c r="H107" s="7">
        <f t="shared" si="4"/>
        <v>0</v>
      </c>
      <c r="I107" s="103" t="e">
        <f t="shared" si="5"/>
        <v>#DIV/0!</v>
      </c>
    </row>
    <row r="108" spans="1:9" x14ac:dyDescent="0.25">
      <c r="A108" s="19" t="s">
        <v>275</v>
      </c>
      <c r="B108" s="6" t="s">
        <v>35</v>
      </c>
      <c r="C108" s="93" t="s">
        <v>787</v>
      </c>
      <c r="D108" s="99" t="s">
        <v>36</v>
      </c>
      <c r="E108" s="100" t="s">
        <v>24</v>
      </c>
      <c r="F108" s="101">
        <v>0.69</v>
      </c>
      <c r="G108" s="194"/>
      <c r="H108" s="7">
        <f t="shared" si="4"/>
        <v>0</v>
      </c>
      <c r="I108" s="103" t="e">
        <f t="shared" si="5"/>
        <v>#DIV/0!</v>
      </c>
    </row>
    <row r="109" spans="1:9" x14ac:dyDescent="0.25">
      <c r="A109" s="19" t="s">
        <v>276</v>
      </c>
      <c r="B109" s="6" t="s">
        <v>38</v>
      </c>
      <c r="C109" s="93" t="s">
        <v>787</v>
      </c>
      <c r="D109" s="99" t="s">
        <v>39</v>
      </c>
      <c r="E109" s="100" t="s">
        <v>27</v>
      </c>
      <c r="F109" s="101">
        <v>24.26</v>
      </c>
      <c r="G109" s="194"/>
      <c r="H109" s="7">
        <f t="shared" si="4"/>
        <v>0</v>
      </c>
      <c r="I109" s="103" t="e">
        <f t="shared" si="5"/>
        <v>#DIV/0!</v>
      </c>
    </row>
    <row r="110" spans="1:9" x14ac:dyDescent="0.25">
      <c r="A110" s="19" t="s">
        <v>277</v>
      </c>
      <c r="B110" s="6" t="s">
        <v>41</v>
      </c>
      <c r="C110" s="98" t="s">
        <v>788</v>
      </c>
      <c r="D110" s="99" t="s">
        <v>42</v>
      </c>
      <c r="E110" s="100" t="s">
        <v>27</v>
      </c>
      <c r="F110" s="101">
        <v>23.1</v>
      </c>
      <c r="G110" s="194"/>
      <c r="H110" s="7">
        <f t="shared" si="4"/>
        <v>0</v>
      </c>
      <c r="I110" s="103" t="e">
        <f t="shared" si="5"/>
        <v>#DIV/0!</v>
      </c>
    </row>
    <row r="111" spans="1:9" x14ac:dyDescent="0.25">
      <c r="A111" s="19" t="s">
        <v>278</v>
      </c>
      <c r="B111" s="6" t="s">
        <v>44</v>
      </c>
      <c r="C111" s="93" t="s">
        <v>787</v>
      </c>
      <c r="D111" s="99" t="s">
        <v>45</v>
      </c>
      <c r="E111" s="100" t="s">
        <v>24</v>
      </c>
      <c r="F111" s="101">
        <v>1.07</v>
      </c>
      <c r="G111" s="194"/>
      <c r="H111" s="7">
        <f t="shared" si="4"/>
        <v>0</v>
      </c>
      <c r="I111" s="103" t="e">
        <f t="shared" si="5"/>
        <v>#DIV/0!</v>
      </c>
    </row>
    <row r="112" spans="1:9" x14ac:dyDescent="0.25">
      <c r="A112" s="19" t="s">
        <v>279</v>
      </c>
      <c r="B112" s="6" t="s">
        <v>47</v>
      </c>
      <c r="C112" s="93" t="s">
        <v>787</v>
      </c>
      <c r="D112" s="99" t="s">
        <v>48</v>
      </c>
      <c r="E112" s="100" t="s">
        <v>27</v>
      </c>
      <c r="F112" s="101">
        <v>17.440000000000001</v>
      </c>
      <c r="G112" s="194"/>
      <c r="H112" s="7">
        <f t="shared" si="4"/>
        <v>0</v>
      </c>
      <c r="I112" s="103" t="e">
        <f t="shared" si="5"/>
        <v>#DIV/0!</v>
      </c>
    </row>
    <row r="113" spans="1:9" x14ac:dyDescent="0.25">
      <c r="A113" s="19" t="s">
        <v>280</v>
      </c>
      <c r="B113" s="6" t="s">
        <v>50</v>
      </c>
      <c r="C113" s="93" t="s">
        <v>787</v>
      </c>
      <c r="D113" s="99" t="s">
        <v>51</v>
      </c>
      <c r="E113" s="100" t="s">
        <v>52</v>
      </c>
      <c r="F113" s="101">
        <v>156.96</v>
      </c>
      <c r="G113" s="194"/>
      <c r="H113" s="7">
        <f t="shared" si="4"/>
        <v>0</v>
      </c>
      <c r="I113" s="103" t="e">
        <f t="shared" si="5"/>
        <v>#DIV/0!</v>
      </c>
    </row>
    <row r="114" spans="1:9" x14ac:dyDescent="0.25">
      <c r="A114" s="19" t="s">
        <v>281</v>
      </c>
      <c r="B114" s="6" t="s">
        <v>54</v>
      </c>
      <c r="C114" s="93" t="s">
        <v>787</v>
      </c>
      <c r="D114" s="99" t="s">
        <v>55</v>
      </c>
      <c r="E114" s="100" t="s">
        <v>24</v>
      </c>
      <c r="F114" s="101">
        <v>6.36</v>
      </c>
      <c r="G114" s="194"/>
      <c r="H114" s="7">
        <f t="shared" si="4"/>
        <v>0</v>
      </c>
      <c r="I114" s="103" t="e">
        <f t="shared" si="5"/>
        <v>#DIV/0!</v>
      </c>
    </row>
    <row r="115" spans="1:9" x14ac:dyDescent="0.25">
      <c r="A115" s="19" t="s">
        <v>282</v>
      </c>
      <c r="B115" s="6" t="s">
        <v>57</v>
      </c>
      <c r="C115" s="93" t="s">
        <v>787</v>
      </c>
      <c r="D115" s="99" t="s">
        <v>58</v>
      </c>
      <c r="E115" s="100" t="s">
        <v>24</v>
      </c>
      <c r="F115" s="102">
        <v>6.36</v>
      </c>
      <c r="G115" s="194"/>
      <c r="H115" s="7">
        <f t="shared" si="4"/>
        <v>0</v>
      </c>
      <c r="I115" s="103" t="e">
        <f t="shared" si="5"/>
        <v>#DIV/0!</v>
      </c>
    </row>
    <row r="116" spans="1:9" ht="30" x14ac:dyDescent="0.25">
      <c r="A116" s="19" t="s">
        <v>283</v>
      </c>
      <c r="B116" s="6" t="s">
        <v>60</v>
      </c>
      <c r="C116" s="93" t="s">
        <v>787</v>
      </c>
      <c r="D116" s="99" t="s">
        <v>61</v>
      </c>
      <c r="E116" s="100" t="s">
        <v>27</v>
      </c>
      <c r="F116" s="102">
        <v>12.76</v>
      </c>
      <c r="G116" s="194"/>
      <c r="H116" s="7">
        <f t="shared" si="4"/>
        <v>0</v>
      </c>
      <c r="I116" s="103" t="e">
        <f t="shared" si="5"/>
        <v>#DIV/0!</v>
      </c>
    </row>
    <row r="117" spans="1:9" x14ac:dyDescent="0.25">
      <c r="A117" s="19" t="s">
        <v>284</v>
      </c>
      <c r="B117" s="104" t="s">
        <v>63</v>
      </c>
      <c r="C117" s="93" t="s">
        <v>787</v>
      </c>
      <c r="D117" s="99" t="s">
        <v>64</v>
      </c>
      <c r="E117" s="100" t="s">
        <v>24</v>
      </c>
      <c r="F117" s="105">
        <v>1.55</v>
      </c>
      <c r="G117" s="194"/>
      <c r="H117" s="7">
        <f t="shared" si="4"/>
        <v>0</v>
      </c>
      <c r="I117" s="103" t="e">
        <f t="shared" si="5"/>
        <v>#DIV/0!</v>
      </c>
    </row>
    <row r="118" spans="1:9" x14ac:dyDescent="0.25">
      <c r="A118" s="19" t="s">
        <v>285</v>
      </c>
      <c r="B118" s="106" t="s">
        <v>66</v>
      </c>
      <c r="C118" s="93" t="s">
        <v>787</v>
      </c>
      <c r="D118" s="107" t="s">
        <v>67</v>
      </c>
      <c r="E118" s="108" t="s">
        <v>24</v>
      </c>
      <c r="F118" s="109">
        <v>12.78</v>
      </c>
      <c r="G118" s="195"/>
      <c r="H118" s="8">
        <f t="shared" si="4"/>
        <v>0</v>
      </c>
      <c r="I118" s="110" t="e">
        <f t="shared" si="5"/>
        <v>#DIV/0!</v>
      </c>
    </row>
    <row r="119" spans="1:9" x14ac:dyDescent="0.25">
      <c r="A119" s="19" t="s">
        <v>286</v>
      </c>
      <c r="B119" s="106">
        <v>10310</v>
      </c>
      <c r="C119" s="98" t="s">
        <v>790</v>
      </c>
      <c r="D119" s="107" t="s">
        <v>69</v>
      </c>
      <c r="E119" s="108" t="s">
        <v>70</v>
      </c>
      <c r="F119" s="109">
        <v>255.53</v>
      </c>
      <c r="G119" s="195"/>
      <c r="H119" s="8">
        <f t="shared" si="4"/>
        <v>0</v>
      </c>
      <c r="I119" s="110" t="e">
        <f t="shared" si="5"/>
        <v>#DIV/0!</v>
      </c>
    </row>
    <row r="120" spans="1:9" x14ac:dyDescent="0.25">
      <c r="A120" s="19" t="s">
        <v>287</v>
      </c>
      <c r="B120" s="106" t="s">
        <v>72</v>
      </c>
      <c r="C120" s="93" t="s">
        <v>787</v>
      </c>
      <c r="D120" s="107" t="s">
        <v>73</v>
      </c>
      <c r="E120" s="108" t="s">
        <v>24</v>
      </c>
      <c r="F120" s="109">
        <v>12.78</v>
      </c>
      <c r="G120" s="195"/>
      <c r="H120" s="8">
        <f t="shared" si="4"/>
        <v>0</v>
      </c>
      <c r="I120" s="110" t="e">
        <f t="shared" si="5"/>
        <v>#DIV/0!</v>
      </c>
    </row>
    <row r="121" spans="1:9" x14ac:dyDescent="0.25">
      <c r="A121" s="19" t="s">
        <v>288</v>
      </c>
      <c r="B121" s="9">
        <v>60130</v>
      </c>
      <c r="C121" s="98" t="s">
        <v>790</v>
      </c>
      <c r="D121" s="107" t="s">
        <v>82</v>
      </c>
      <c r="E121" s="108" t="s">
        <v>52</v>
      </c>
      <c r="F121" s="105">
        <v>442.8</v>
      </c>
      <c r="G121" s="195"/>
      <c r="H121" s="8">
        <f t="shared" si="4"/>
        <v>0</v>
      </c>
      <c r="I121" s="110" t="e">
        <f t="shared" si="5"/>
        <v>#DIV/0!</v>
      </c>
    </row>
    <row r="122" spans="1:9" x14ac:dyDescent="0.25">
      <c r="A122" s="19" t="s">
        <v>289</v>
      </c>
      <c r="B122" s="9">
        <v>60131</v>
      </c>
      <c r="C122" s="98" t="s">
        <v>790</v>
      </c>
      <c r="D122" s="107" t="s">
        <v>84</v>
      </c>
      <c r="E122" s="108" t="s">
        <v>52</v>
      </c>
      <c r="F122" s="105">
        <v>442.8</v>
      </c>
      <c r="G122" s="195"/>
      <c r="H122" s="8">
        <f t="shared" si="4"/>
        <v>0</v>
      </c>
      <c r="I122" s="110" t="e">
        <f t="shared" si="5"/>
        <v>#DIV/0!</v>
      </c>
    </row>
    <row r="123" spans="1:9" ht="30" x14ac:dyDescent="0.25">
      <c r="A123" s="19" t="s">
        <v>290</v>
      </c>
      <c r="B123" s="9" t="s">
        <v>86</v>
      </c>
      <c r="C123" s="98" t="s">
        <v>788</v>
      </c>
      <c r="D123" s="107" t="s">
        <v>87</v>
      </c>
      <c r="E123" s="108" t="s">
        <v>27</v>
      </c>
      <c r="F123" s="105">
        <v>44.28</v>
      </c>
      <c r="G123" s="195"/>
      <c r="H123" s="8">
        <f t="shared" si="4"/>
        <v>0</v>
      </c>
      <c r="I123" s="110" t="e">
        <f t="shared" si="5"/>
        <v>#DIV/0!</v>
      </c>
    </row>
    <row r="124" spans="1:9" x14ac:dyDescent="0.25">
      <c r="A124" s="19" t="s">
        <v>291</v>
      </c>
      <c r="B124" s="9" t="s">
        <v>89</v>
      </c>
      <c r="C124" s="98" t="s">
        <v>788</v>
      </c>
      <c r="D124" s="107" t="s">
        <v>90</v>
      </c>
      <c r="E124" s="108" t="s">
        <v>91</v>
      </c>
      <c r="F124" s="105">
        <v>10.8</v>
      </c>
      <c r="G124" s="195"/>
      <c r="H124" s="8">
        <f t="shared" si="4"/>
        <v>0</v>
      </c>
      <c r="I124" s="110" t="e">
        <f t="shared" si="5"/>
        <v>#DIV/0!</v>
      </c>
    </row>
    <row r="125" spans="1:9" x14ac:dyDescent="0.25">
      <c r="A125" s="19" t="s">
        <v>292</v>
      </c>
      <c r="B125" s="9" t="s">
        <v>93</v>
      </c>
      <c r="C125" s="98" t="s">
        <v>788</v>
      </c>
      <c r="D125" s="107" t="s">
        <v>94</v>
      </c>
      <c r="E125" s="108" t="s">
        <v>91</v>
      </c>
      <c r="F125" s="105">
        <v>5.4</v>
      </c>
      <c r="G125" s="195"/>
      <c r="H125" s="8">
        <f t="shared" si="4"/>
        <v>0</v>
      </c>
      <c r="I125" s="110" t="e">
        <f t="shared" si="5"/>
        <v>#DIV/0!</v>
      </c>
    </row>
    <row r="126" spans="1:9" x14ac:dyDescent="0.25">
      <c r="A126" s="19" t="s">
        <v>293</v>
      </c>
      <c r="B126" s="9" t="s">
        <v>75</v>
      </c>
      <c r="C126" s="93" t="s">
        <v>787</v>
      </c>
      <c r="D126" s="107" t="s">
        <v>76</v>
      </c>
      <c r="E126" s="108" t="s">
        <v>27</v>
      </c>
      <c r="F126" s="105">
        <v>75.92</v>
      </c>
      <c r="G126" s="195"/>
      <c r="H126" s="8">
        <f t="shared" si="4"/>
        <v>0</v>
      </c>
      <c r="I126" s="110" t="e">
        <f t="shared" si="5"/>
        <v>#DIV/0!</v>
      </c>
    </row>
    <row r="127" spans="1:9" x14ac:dyDescent="0.25">
      <c r="A127" s="19" t="s">
        <v>294</v>
      </c>
      <c r="B127" s="9" t="s">
        <v>78</v>
      </c>
      <c r="C127" s="93" t="s">
        <v>787</v>
      </c>
      <c r="D127" s="107" t="s">
        <v>79</v>
      </c>
      <c r="E127" s="108" t="s">
        <v>24</v>
      </c>
      <c r="F127" s="105">
        <v>1.32</v>
      </c>
      <c r="G127" s="195"/>
      <c r="H127" s="8">
        <f t="shared" si="4"/>
        <v>0</v>
      </c>
      <c r="I127" s="110" t="e">
        <f t="shared" si="5"/>
        <v>#DIV/0!</v>
      </c>
    </row>
    <row r="128" spans="1:9" x14ac:dyDescent="0.25">
      <c r="A128" s="19" t="s">
        <v>295</v>
      </c>
      <c r="B128" s="9" t="s">
        <v>50</v>
      </c>
      <c r="C128" s="93" t="s">
        <v>787</v>
      </c>
      <c r="D128" s="107" t="s">
        <v>51</v>
      </c>
      <c r="E128" s="108" t="s">
        <v>52</v>
      </c>
      <c r="F128" s="105">
        <v>144.4</v>
      </c>
      <c r="G128" s="195"/>
      <c r="H128" s="8">
        <f t="shared" si="4"/>
        <v>0</v>
      </c>
      <c r="I128" s="110" t="e">
        <f t="shared" si="5"/>
        <v>#DIV/0!</v>
      </c>
    </row>
    <row r="129" spans="1:9" x14ac:dyDescent="0.25">
      <c r="A129" s="19" t="s">
        <v>296</v>
      </c>
      <c r="B129" s="9" t="s">
        <v>96</v>
      </c>
      <c r="C129" s="93" t="s">
        <v>787</v>
      </c>
      <c r="D129" s="107" t="s">
        <v>97</v>
      </c>
      <c r="E129" s="108" t="s">
        <v>27</v>
      </c>
      <c r="F129" s="105">
        <v>135.13999999999999</v>
      </c>
      <c r="G129" s="195"/>
      <c r="H129" s="8">
        <f t="shared" si="4"/>
        <v>0</v>
      </c>
      <c r="I129" s="110" t="e">
        <f t="shared" si="5"/>
        <v>#DIV/0!</v>
      </c>
    </row>
    <row r="130" spans="1:9" x14ac:dyDescent="0.25">
      <c r="A130" s="19" t="s">
        <v>297</v>
      </c>
      <c r="B130" s="9" t="s">
        <v>99</v>
      </c>
      <c r="C130" s="93" t="s">
        <v>787</v>
      </c>
      <c r="D130" s="107" t="s">
        <v>100</v>
      </c>
      <c r="E130" s="108" t="s">
        <v>27</v>
      </c>
      <c r="F130" s="105">
        <v>135.13999999999999</v>
      </c>
      <c r="G130" s="195"/>
      <c r="H130" s="8">
        <f t="shared" si="4"/>
        <v>0</v>
      </c>
      <c r="I130" s="110" t="e">
        <f t="shared" si="5"/>
        <v>#DIV/0!</v>
      </c>
    </row>
    <row r="131" spans="1:9" x14ac:dyDescent="0.25">
      <c r="A131" s="19" t="s">
        <v>298</v>
      </c>
      <c r="B131" s="104" t="s">
        <v>102</v>
      </c>
      <c r="C131" s="93" t="s">
        <v>787</v>
      </c>
      <c r="D131" s="99" t="s">
        <v>103</v>
      </c>
      <c r="E131" s="100" t="s">
        <v>27</v>
      </c>
      <c r="F131" s="105">
        <v>54.83</v>
      </c>
      <c r="G131" s="194"/>
      <c r="H131" s="7">
        <f t="shared" si="4"/>
        <v>0</v>
      </c>
      <c r="I131" s="103" t="e">
        <f t="shared" si="5"/>
        <v>#DIV/0!</v>
      </c>
    </row>
    <row r="132" spans="1:9" ht="30" x14ac:dyDescent="0.25">
      <c r="A132" s="19" t="s">
        <v>299</v>
      </c>
      <c r="B132" s="9" t="s">
        <v>105</v>
      </c>
      <c r="C132" s="93" t="s">
        <v>787</v>
      </c>
      <c r="D132" s="107" t="s">
        <v>106</v>
      </c>
      <c r="E132" s="108" t="s">
        <v>27</v>
      </c>
      <c r="F132" s="105">
        <v>80.31</v>
      </c>
      <c r="G132" s="195"/>
      <c r="H132" s="8">
        <f t="shared" si="4"/>
        <v>0</v>
      </c>
      <c r="I132" s="110" t="e">
        <f t="shared" si="5"/>
        <v>#DIV/0!</v>
      </c>
    </row>
    <row r="133" spans="1:9" ht="45" x14ac:dyDescent="0.25">
      <c r="A133" s="19" t="s">
        <v>300</v>
      </c>
      <c r="B133" s="9" t="s">
        <v>108</v>
      </c>
      <c r="C133" s="93" t="s">
        <v>787</v>
      </c>
      <c r="D133" s="107" t="s">
        <v>109</v>
      </c>
      <c r="E133" s="108" t="s">
        <v>27</v>
      </c>
      <c r="F133" s="105">
        <v>20.77</v>
      </c>
      <c r="G133" s="195"/>
      <c r="H133" s="8">
        <f t="shared" si="4"/>
        <v>0</v>
      </c>
      <c r="I133" s="110" t="e">
        <f t="shared" si="5"/>
        <v>#DIV/0!</v>
      </c>
    </row>
    <row r="134" spans="1:9" ht="30" x14ac:dyDescent="0.25">
      <c r="A134" s="19" t="s">
        <v>301</v>
      </c>
      <c r="B134" s="9" t="s">
        <v>111</v>
      </c>
      <c r="C134" s="93" t="s">
        <v>787</v>
      </c>
      <c r="D134" s="107" t="s">
        <v>112</v>
      </c>
      <c r="E134" s="108" t="s">
        <v>27</v>
      </c>
      <c r="F134" s="105">
        <v>20.77</v>
      </c>
      <c r="G134" s="195"/>
      <c r="H134" s="8">
        <f t="shared" si="4"/>
        <v>0</v>
      </c>
      <c r="I134" s="110" t="e">
        <f t="shared" si="5"/>
        <v>#DIV/0!</v>
      </c>
    </row>
    <row r="135" spans="1:9" x14ac:dyDescent="0.25">
      <c r="A135" s="19" t="s">
        <v>302</v>
      </c>
      <c r="B135" s="10" t="s">
        <v>114</v>
      </c>
      <c r="C135" s="93" t="s">
        <v>787</v>
      </c>
      <c r="D135" s="99" t="s">
        <v>115</v>
      </c>
      <c r="E135" s="100" t="s">
        <v>27</v>
      </c>
      <c r="F135" s="105">
        <v>2.3199999999999998</v>
      </c>
      <c r="G135" s="194"/>
      <c r="H135" s="7">
        <f t="shared" si="4"/>
        <v>0</v>
      </c>
      <c r="I135" s="103" t="e">
        <f t="shared" si="5"/>
        <v>#DIV/0!</v>
      </c>
    </row>
    <row r="136" spans="1:9" x14ac:dyDescent="0.25">
      <c r="A136" s="19" t="s">
        <v>303</v>
      </c>
      <c r="B136" s="10" t="s">
        <v>117</v>
      </c>
      <c r="C136" s="93" t="s">
        <v>787</v>
      </c>
      <c r="D136" s="99" t="s">
        <v>118</v>
      </c>
      <c r="E136" s="100" t="s">
        <v>27</v>
      </c>
      <c r="F136" s="105">
        <v>2.3199999999999998</v>
      </c>
      <c r="G136" s="194"/>
      <c r="H136" s="7">
        <f t="shared" si="4"/>
        <v>0</v>
      </c>
      <c r="I136" s="103" t="e">
        <f t="shared" ref="I136:I167" si="6">H136/$G$388</f>
        <v>#DIV/0!</v>
      </c>
    </row>
    <row r="137" spans="1:9" x14ac:dyDescent="0.25">
      <c r="A137" s="19" t="s">
        <v>304</v>
      </c>
      <c r="B137" s="10">
        <v>80280</v>
      </c>
      <c r="C137" s="98" t="s">
        <v>790</v>
      </c>
      <c r="D137" s="99" t="s">
        <v>120</v>
      </c>
      <c r="E137" s="100" t="s">
        <v>27</v>
      </c>
      <c r="F137" s="105">
        <v>2.3199999999999998</v>
      </c>
      <c r="G137" s="194"/>
      <c r="H137" s="7">
        <f t="shared" si="4"/>
        <v>0</v>
      </c>
      <c r="I137" s="103" t="e">
        <f t="shared" si="6"/>
        <v>#DIV/0!</v>
      </c>
    </row>
    <row r="138" spans="1:9" x14ac:dyDescent="0.25">
      <c r="A138" s="19" t="s">
        <v>305</v>
      </c>
      <c r="B138" s="10">
        <v>80275</v>
      </c>
      <c r="C138" s="98" t="s">
        <v>790</v>
      </c>
      <c r="D138" s="99" t="s">
        <v>122</v>
      </c>
      <c r="E138" s="100" t="s">
        <v>27</v>
      </c>
      <c r="F138" s="105">
        <v>2.3199999999999998</v>
      </c>
      <c r="G138" s="194"/>
      <c r="H138" s="7">
        <f t="shared" si="4"/>
        <v>0</v>
      </c>
      <c r="I138" s="103" t="e">
        <f t="shared" si="6"/>
        <v>#DIV/0!</v>
      </c>
    </row>
    <row r="139" spans="1:9" x14ac:dyDescent="0.25">
      <c r="A139" s="19" t="s">
        <v>306</v>
      </c>
      <c r="B139" s="11" t="s">
        <v>131</v>
      </c>
      <c r="C139" s="93" t="s">
        <v>787</v>
      </c>
      <c r="D139" s="99" t="s">
        <v>132</v>
      </c>
      <c r="E139" s="100" t="s">
        <v>126</v>
      </c>
      <c r="F139" s="105">
        <v>3</v>
      </c>
      <c r="G139" s="196"/>
      <c r="H139" s="12">
        <f t="shared" si="4"/>
        <v>0</v>
      </c>
      <c r="I139" s="112" t="e">
        <f t="shared" si="6"/>
        <v>#DIV/0!</v>
      </c>
    </row>
    <row r="140" spans="1:9" ht="30" x14ac:dyDescent="0.25">
      <c r="A140" s="19" t="s">
        <v>307</v>
      </c>
      <c r="B140" s="11">
        <v>89709</v>
      </c>
      <c r="C140" s="98" t="s">
        <v>789</v>
      </c>
      <c r="D140" s="99" t="s">
        <v>134</v>
      </c>
      <c r="E140" s="100" t="s">
        <v>126</v>
      </c>
      <c r="F140" s="105">
        <v>1</v>
      </c>
      <c r="G140" s="196"/>
      <c r="H140" s="12">
        <f t="shared" si="4"/>
        <v>0</v>
      </c>
      <c r="I140" s="112" t="e">
        <f t="shared" si="6"/>
        <v>#DIV/0!</v>
      </c>
    </row>
    <row r="141" spans="1:9" x14ac:dyDescent="0.25">
      <c r="A141" s="19" t="s">
        <v>308</v>
      </c>
      <c r="B141" s="11" t="s">
        <v>136</v>
      </c>
      <c r="C141" s="93" t="s">
        <v>787</v>
      </c>
      <c r="D141" s="99" t="s">
        <v>137</v>
      </c>
      <c r="E141" s="100" t="s">
        <v>126</v>
      </c>
      <c r="F141" s="105">
        <v>5</v>
      </c>
      <c r="G141" s="196"/>
      <c r="H141" s="12">
        <f t="shared" si="4"/>
        <v>0</v>
      </c>
      <c r="I141" s="112" t="e">
        <f t="shared" si="6"/>
        <v>#DIV/0!</v>
      </c>
    </row>
    <row r="142" spans="1:9" x14ac:dyDescent="0.25">
      <c r="A142" s="19" t="s">
        <v>309</v>
      </c>
      <c r="B142" s="11" t="s">
        <v>139</v>
      </c>
      <c r="C142" s="93" t="s">
        <v>787</v>
      </c>
      <c r="D142" s="99" t="s">
        <v>140</v>
      </c>
      <c r="E142" s="100" t="s">
        <v>126</v>
      </c>
      <c r="F142" s="105">
        <v>2</v>
      </c>
      <c r="G142" s="196"/>
      <c r="H142" s="12">
        <f t="shared" si="4"/>
        <v>0</v>
      </c>
      <c r="I142" s="112" t="e">
        <f t="shared" si="6"/>
        <v>#DIV/0!</v>
      </c>
    </row>
    <row r="143" spans="1:9" x14ac:dyDescent="0.25">
      <c r="A143" s="19" t="s">
        <v>310</v>
      </c>
      <c r="B143" s="11" t="s">
        <v>142</v>
      </c>
      <c r="C143" s="93" t="s">
        <v>787</v>
      </c>
      <c r="D143" s="99" t="s">
        <v>143</v>
      </c>
      <c r="E143" s="100" t="s">
        <v>126</v>
      </c>
      <c r="F143" s="105">
        <v>1</v>
      </c>
      <c r="G143" s="196"/>
      <c r="H143" s="12">
        <f t="shared" si="4"/>
        <v>0</v>
      </c>
      <c r="I143" s="112" t="e">
        <f t="shared" si="6"/>
        <v>#DIV/0!</v>
      </c>
    </row>
    <row r="144" spans="1:9" ht="30" x14ac:dyDescent="0.25">
      <c r="A144" s="19" t="s">
        <v>311</v>
      </c>
      <c r="B144" s="11">
        <v>89728</v>
      </c>
      <c r="C144" s="98" t="s">
        <v>789</v>
      </c>
      <c r="D144" s="99" t="s">
        <v>145</v>
      </c>
      <c r="E144" s="100" t="s">
        <v>126</v>
      </c>
      <c r="F144" s="105">
        <v>8</v>
      </c>
      <c r="G144" s="196"/>
      <c r="H144" s="12">
        <f t="shared" si="4"/>
        <v>0</v>
      </c>
      <c r="I144" s="112" t="e">
        <f t="shared" si="6"/>
        <v>#DIV/0!</v>
      </c>
    </row>
    <row r="145" spans="1:9" ht="30" x14ac:dyDescent="0.25">
      <c r="A145" s="19" t="s">
        <v>312</v>
      </c>
      <c r="B145" s="11">
        <v>89748</v>
      </c>
      <c r="C145" s="98" t="s">
        <v>789</v>
      </c>
      <c r="D145" s="99" t="s">
        <v>147</v>
      </c>
      <c r="E145" s="100" t="s">
        <v>126</v>
      </c>
      <c r="F145" s="105">
        <v>5</v>
      </c>
      <c r="G145" s="196"/>
      <c r="H145" s="12">
        <f t="shared" ref="H145:H208" si="7">ROUND(G145*F145,2)</f>
        <v>0</v>
      </c>
      <c r="I145" s="112" t="e">
        <f t="shared" si="6"/>
        <v>#DIV/0!</v>
      </c>
    </row>
    <row r="146" spans="1:9" ht="45" x14ac:dyDescent="0.25">
      <c r="A146" s="19" t="s">
        <v>313</v>
      </c>
      <c r="B146" s="11">
        <v>91795</v>
      </c>
      <c r="C146" s="98" t="s">
        <v>789</v>
      </c>
      <c r="D146" s="99" t="s">
        <v>149</v>
      </c>
      <c r="E146" s="100" t="s">
        <v>91</v>
      </c>
      <c r="F146" s="105">
        <v>4.5199999999999996</v>
      </c>
      <c r="G146" s="196"/>
      <c r="H146" s="12">
        <f t="shared" si="7"/>
        <v>0</v>
      </c>
      <c r="I146" s="112" t="e">
        <f t="shared" si="6"/>
        <v>#DIV/0!</v>
      </c>
    </row>
    <row r="147" spans="1:9" ht="45" x14ac:dyDescent="0.25">
      <c r="A147" s="19" t="s">
        <v>314</v>
      </c>
      <c r="B147" s="11">
        <v>91792</v>
      </c>
      <c r="C147" s="98" t="s">
        <v>789</v>
      </c>
      <c r="D147" s="99" t="s">
        <v>155</v>
      </c>
      <c r="E147" s="100" t="s">
        <v>91</v>
      </c>
      <c r="F147" s="105">
        <v>9.0299999999999994</v>
      </c>
      <c r="G147" s="196"/>
      <c r="H147" s="12">
        <f t="shared" si="7"/>
        <v>0</v>
      </c>
      <c r="I147" s="112" t="e">
        <f t="shared" si="6"/>
        <v>#DIV/0!</v>
      </c>
    </row>
    <row r="148" spans="1:9" ht="45" x14ac:dyDescent="0.25">
      <c r="A148" s="19" t="s">
        <v>315</v>
      </c>
      <c r="B148" s="11">
        <v>91793</v>
      </c>
      <c r="C148" s="98" t="s">
        <v>789</v>
      </c>
      <c r="D148" s="99" t="s">
        <v>153</v>
      </c>
      <c r="E148" s="100" t="s">
        <v>91</v>
      </c>
      <c r="F148" s="105">
        <v>6.01</v>
      </c>
      <c r="G148" s="196"/>
      <c r="H148" s="12">
        <f t="shared" si="7"/>
        <v>0</v>
      </c>
      <c r="I148" s="112" t="e">
        <f t="shared" si="6"/>
        <v>#DIV/0!</v>
      </c>
    </row>
    <row r="149" spans="1:9" ht="45" x14ac:dyDescent="0.25">
      <c r="A149" s="19" t="s">
        <v>316</v>
      </c>
      <c r="B149" s="11">
        <v>91794</v>
      </c>
      <c r="C149" s="98" t="s">
        <v>789</v>
      </c>
      <c r="D149" s="99" t="s">
        <v>151</v>
      </c>
      <c r="E149" s="100" t="s">
        <v>91</v>
      </c>
      <c r="F149" s="105">
        <v>7.26</v>
      </c>
      <c r="G149" s="196"/>
      <c r="H149" s="12">
        <f t="shared" si="7"/>
        <v>0</v>
      </c>
      <c r="I149" s="112" t="e">
        <f t="shared" si="6"/>
        <v>#DIV/0!</v>
      </c>
    </row>
    <row r="150" spans="1:9" x14ac:dyDescent="0.25">
      <c r="A150" s="19" t="s">
        <v>317</v>
      </c>
      <c r="B150" s="11" t="s">
        <v>157</v>
      </c>
      <c r="C150" s="98" t="s">
        <v>788</v>
      </c>
      <c r="D150" s="99" t="s">
        <v>158</v>
      </c>
      <c r="E150" s="100" t="s">
        <v>126</v>
      </c>
      <c r="F150" s="105">
        <v>2</v>
      </c>
      <c r="G150" s="196"/>
      <c r="H150" s="12">
        <f t="shared" si="7"/>
        <v>0</v>
      </c>
      <c r="I150" s="112" t="e">
        <f t="shared" si="6"/>
        <v>#DIV/0!</v>
      </c>
    </row>
    <row r="151" spans="1:9" x14ac:dyDescent="0.25">
      <c r="A151" s="19" t="s">
        <v>318</v>
      </c>
      <c r="B151" s="11">
        <v>100858</v>
      </c>
      <c r="C151" s="98" t="s">
        <v>789</v>
      </c>
      <c r="D151" s="99" t="s">
        <v>166</v>
      </c>
      <c r="E151" s="100" t="s">
        <v>126</v>
      </c>
      <c r="F151" s="105">
        <v>2</v>
      </c>
      <c r="G151" s="196"/>
      <c r="H151" s="12">
        <f t="shared" si="7"/>
        <v>0</v>
      </c>
      <c r="I151" s="112" t="e">
        <f t="shared" si="6"/>
        <v>#DIV/0!</v>
      </c>
    </row>
    <row r="152" spans="1:9" x14ac:dyDescent="0.25">
      <c r="A152" s="19" t="s">
        <v>319</v>
      </c>
      <c r="B152" s="11" t="s">
        <v>168</v>
      </c>
      <c r="C152" s="93" t="s">
        <v>787</v>
      </c>
      <c r="D152" s="99" t="s">
        <v>169</v>
      </c>
      <c r="E152" s="100" t="s">
        <v>126</v>
      </c>
      <c r="F152" s="105">
        <v>2</v>
      </c>
      <c r="G152" s="196"/>
      <c r="H152" s="12">
        <f t="shared" si="7"/>
        <v>0</v>
      </c>
      <c r="I152" s="112" t="e">
        <f t="shared" si="6"/>
        <v>#DIV/0!</v>
      </c>
    </row>
    <row r="153" spans="1:9" x14ac:dyDescent="0.25">
      <c r="A153" s="19" t="s">
        <v>320</v>
      </c>
      <c r="B153" s="11" t="s">
        <v>177</v>
      </c>
      <c r="C153" s="93" t="s">
        <v>787</v>
      </c>
      <c r="D153" s="99" t="s">
        <v>178</v>
      </c>
      <c r="E153" s="100" t="s">
        <v>126</v>
      </c>
      <c r="F153" s="105">
        <v>5</v>
      </c>
      <c r="G153" s="196"/>
      <c r="H153" s="12">
        <f t="shared" si="7"/>
        <v>0</v>
      </c>
      <c r="I153" s="112" t="e">
        <f t="shared" si="6"/>
        <v>#DIV/0!</v>
      </c>
    </row>
    <row r="154" spans="1:9" x14ac:dyDescent="0.25">
      <c r="A154" s="19" t="s">
        <v>321</v>
      </c>
      <c r="B154" s="11" t="s">
        <v>180</v>
      </c>
      <c r="C154" s="93" t="s">
        <v>787</v>
      </c>
      <c r="D154" s="99" t="s">
        <v>181</v>
      </c>
      <c r="E154" s="100" t="s">
        <v>126</v>
      </c>
      <c r="F154" s="105">
        <v>5</v>
      </c>
      <c r="G154" s="196"/>
      <c r="H154" s="12">
        <f t="shared" si="7"/>
        <v>0</v>
      </c>
      <c r="I154" s="112" t="e">
        <f t="shared" si="6"/>
        <v>#DIV/0!</v>
      </c>
    </row>
    <row r="155" spans="1:9" x14ac:dyDescent="0.25">
      <c r="A155" s="19" t="s">
        <v>322</v>
      </c>
      <c r="B155" s="11" t="s">
        <v>323</v>
      </c>
      <c r="C155" s="93" t="s">
        <v>787</v>
      </c>
      <c r="D155" s="99" t="s">
        <v>324</v>
      </c>
      <c r="E155" s="100" t="s">
        <v>126</v>
      </c>
      <c r="F155" s="105">
        <v>1</v>
      </c>
      <c r="G155" s="196"/>
      <c r="H155" s="12">
        <f t="shared" si="7"/>
        <v>0</v>
      </c>
      <c r="I155" s="112" t="e">
        <f t="shared" si="6"/>
        <v>#DIV/0!</v>
      </c>
    </row>
    <row r="156" spans="1:9" x14ac:dyDescent="0.25">
      <c r="A156" s="19" t="s">
        <v>325</v>
      </c>
      <c r="B156" s="11" t="s">
        <v>183</v>
      </c>
      <c r="C156" s="93" t="s">
        <v>787</v>
      </c>
      <c r="D156" s="99" t="s">
        <v>184</v>
      </c>
      <c r="E156" s="100" t="s">
        <v>126</v>
      </c>
      <c r="F156" s="105">
        <v>2</v>
      </c>
      <c r="G156" s="196"/>
      <c r="H156" s="12">
        <f t="shared" si="7"/>
        <v>0</v>
      </c>
      <c r="I156" s="112" t="e">
        <f t="shared" si="6"/>
        <v>#DIV/0!</v>
      </c>
    </row>
    <row r="157" spans="1:9" x14ac:dyDescent="0.25">
      <c r="A157" s="19" t="s">
        <v>326</v>
      </c>
      <c r="B157" s="11">
        <v>86884</v>
      </c>
      <c r="C157" s="98" t="s">
        <v>789</v>
      </c>
      <c r="D157" s="99" t="s">
        <v>192</v>
      </c>
      <c r="E157" s="100" t="s">
        <v>126</v>
      </c>
      <c r="F157" s="105">
        <v>7</v>
      </c>
      <c r="G157" s="196"/>
      <c r="H157" s="12">
        <f t="shared" si="7"/>
        <v>0</v>
      </c>
      <c r="I157" s="112" t="e">
        <f t="shared" si="6"/>
        <v>#DIV/0!</v>
      </c>
    </row>
    <row r="158" spans="1:9" x14ac:dyDescent="0.25">
      <c r="A158" s="19" t="s">
        <v>327</v>
      </c>
      <c r="B158" s="11" t="s">
        <v>194</v>
      </c>
      <c r="C158" s="93" t="s">
        <v>787</v>
      </c>
      <c r="D158" s="99" t="s">
        <v>195</v>
      </c>
      <c r="E158" s="100" t="s">
        <v>91</v>
      </c>
      <c r="F158" s="105">
        <v>20.12</v>
      </c>
      <c r="G158" s="196"/>
      <c r="H158" s="12">
        <f t="shared" si="7"/>
        <v>0</v>
      </c>
      <c r="I158" s="112" t="e">
        <f t="shared" si="6"/>
        <v>#DIV/0!</v>
      </c>
    </row>
    <row r="159" spans="1:9" ht="45" x14ac:dyDescent="0.25">
      <c r="A159" s="19" t="s">
        <v>328</v>
      </c>
      <c r="B159" s="11">
        <v>91786</v>
      </c>
      <c r="C159" s="98" t="s">
        <v>789</v>
      </c>
      <c r="D159" s="99" t="s">
        <v>197</v>
      </c>
      <c r="E159" s="100" t="s">
        <v>91</v>
      </c>
      <c r="F159" s="105">
        <v>1.23</v>
      </c>
      <c r="G159" s="196"/>
      <c r="H159" s="12">
        <f t="shared" si="7"/>
        <v>0</v>
      </c>
      <c r="I159" s="112" t="e">
        <f t="shared" si="6"/>
        <v>#DIV/0!</v>
      </c>
    </row>
    <row r="160" spans="1:9" ht="45" x14ac:dyDescent="0.25">
      <c r="A160" s="19" t="s">
        <v>329</v>
      </c>
      <c r="B160" s="11">
        <v>91787</v>
      </c>
      <c r="C160" s="98" t="s">
        <v>789</v>
      </c>
      <c r="D160" s="99" t="s">
        <v>199</v>
      </c>
      <c r="E160" s="100" t="s">
        <v>91</v>
      </c>
      <c r="F160" s="105">
        <v>12.55</v>
      </c>
      <c r="G160" s="196"/>
      <c r="H160" s="12">
        <f t="shared" si="7"/>
        <v>0</v>
      </c>
      <c r="I160" s="112" t="e">
        <f t="shared" si="6"/>
        <v>#DIV/0!</v>
      </c>
    </row>
    <row r="161" spans="1:9" ht="45" x14ac:dyDescent="0.25">
      <c r="A161" s="19" t="s">
        <v>330</v>
      </c>
      <c r="B161" s="11">
        <v>91788</v>
      </c>
      <c r="C161" s="98" t="s">
        <v>789</v>
      </c>
      <c r="D161" s="99" t="s">
        <v>201</v>
      </c>
      <c r="E161" s="100" t="s">
        <v>91</v>
      </c>
      <c r="F161" s="105">
        <v>6.18</v>
      </c>
      <c r="G161" s="196"/>
      <c r="H161" s="12">
        <f t="shared" si="7"/>
        <v>0</v>
      </c>
      <c r="I161" s="112" t="e">
        <f t="shared" si="6"/>
        <v>#DIV/0!</v>
      </c>
    </row>
    <row r="162" spans="1:9" x14ac:dyDescent="0.25">
      <c r="A162" s="19" t="s">
        <v>331</v>
      </c>
      <c r="B162" s="11" t="s">
        <v>203</v>
      </c>
      <c r="C162" s="93" t="s">
        <v>787</v>
      </c>
      <c r="D162" s="99" t="s">
        <v>204</v>
      </c>
      <c r="E162" s="100" t="s">
        <v>91</v>
      </c>
      <c r="F162" s="105">
        <v>4.57</v>
      </c>
      <c r="G162" s="196"/>
      <c r="H162" s="12">
        <f t="shared" si="7"/>
        <v>0</v>
      </c>
      <c r="I162" s="112" t="e">
        <f t="shared" si="6"/>
        <v>#DIV/0!</v>
      </c>
    </row>
    <row r="163" spans="1:9" x14ac:dyDescent="0.25">
      <c r="A163" s="19" t="s">
        <v>332</v>
      </c>
      <c r="B163" s="9" t="s">
        <v>333</v>
      </c>
      <c r="C163" s="98" t="s">
        <v>788</v>
      </c>
      <c r="D163" s="107" t="s">
        <v>334</v>
      </c>
      <c r="E163" s="108" t="s">
        <v>214</v>
      </c>
      <c r="F163" s="105">
        <v>1</v>
      </c>
      <c r="G163" s="195"/>
      <c r="H163" s="8">
        <f t="shared" si="7"/>
        <v>0</v>
      </c>
      <c r="I163" s="110" t="e">
        <f t="shared" si="6"/>
        <v>#DIV/0!</v>
      </c>
    </row>
    <row r="164" spans="1:9" x14ac:dyDescent="0.25">
      <c r="A164" s="19" t="s">
        <v>335</v>
      </c>
      <c r="B164" s="9" t="s">
        <v>336</v>
      </c>
      <c r="C164" s="98" t="s">
        <v>788</v>
      </c>
      <c r="D164" s="107" t="s">
        <v>337</v>
      </c>
      <c r="E164" s="108" t="s">
        <v>214</v>
      </c>
      <c r="F164" s="105">
        <v>1</v>
      </c>
      <c r="G164" s="195"/>
      <c r="H164" s="8">
        <f t="shared" si="7"/>
        <v>0</v>
      </c>
      <c r="I164" s="110" t="e">
        <f t="shared" si="6"/>
        <v>#DIV/0!</v>
      </c>
    </row>
    <row r="165" spans="1:9" x14ac:dyDescent="0.25">
      <c r="A165" s="19" t="s">
        <v>338</v>
      </c>
      <c r="B165" s="9" t="s">
        <v>339</v>
      </c>
      <c r="C165" s="98" t="s">
        <v>788</v>
      </c>
      <c r="D165" s="107" t="s">
        <v>340</v>
      </c>
      <c r="E165" s="108" t="s">
        <v>214</v>
      </c>
      <c r="F165" s="105">
        <v>1</v>
      </c>
      <c r="G165" s="195"/>
      <c r="H165" s="8">
        <f t="shared" si="7"/>
        <v>0</v>
      </c>
      <c r="I165" s="110" t="e">
        <f t="shared" si="6"/>
        <v>#DIV/0!</v>
      </c>
    </row>
    <row r="166" spans="1:9" x14ac:dyDescent="0.25">
      <c r="A166" s="19" t="s">
        <v>341</v>
      </c>
      <c r="B166" s="9" t="s">
        <v>342</v>
      </c>
      <c r="C166" s="93" t="s">
        <v>787</v>
      </c>
      <c r="D166" s="107" t="s">
        <v>343</v>
      </c>
      <c r="E166" s="108" t="s">
        <v>214</v>
      </c>
      <c r="F166" s="105">
        <v>4</v>
      </c>
      <c r="G166" s="195"/>
      <c r="H166" s="8">
        <f t="shared" si="7"/>
        <v>0</v>
      </c>
      <c r="I166" s="110" t="e">
        <f t="shared" si="6"/>
        <v>#DIV/0!</v>
      </c>
    </row>
    <row r="167" spans="1:9" x14ac:dyDescent="0.25">
      <c r="A167" s="19" t="s">
        <v>344</v>
      </c>
      <c r="B167" s="9" t="s">
        <v>345</v>
      </c>
      <c r="C167" s="98" t="s">
        <v>788</v>
      </c>
      <c r="D167" s="107" t="s">
        <v>346</v>
      </c>
      <c r="E167" s="108" t="s">
        <v>91</v>
      </c>
      <c r="F167" s="105">
        <v>2.4</v>
      </c>
      <c r="G167" s="195"/>
      <c r="H167" s="8">
        <f t="shared" si="7"/>
        <v>0</v>
      </c>
      <c r="I167" s="110" t="e">
        <f t="shared" si="6"/>
        <v>#DIV/0!</v>
      </c>
    </row>
    <row r="168" spans="1:9" x14ac:dyDescent="0.25">
      <c r="A168" s="19" t="s">
        <v>347</v>
      </c>
      <c r="B168" s="9" t="s">
        <v>219</v>
      </c>
      <c r="C168" s="98" t="s">
        <v>788</v>
      </c>
      <c r="D168" s="107" t="s">
        <v>220</v>
      </c>
      <c r="E168" s="108" t="s">
        <v>126</v>
      </c>
      <c r="F168" s="105">
        <v>2</v>
      </c>
      <c r="G168" s="195"/>
      <c r="H168" s="8">
        <f t="shared" si="7"/>
        <v>0</v>
      </c>
      <c r="I168" s="110" t="e">
        <f t="shared" ref="I168:I188" si="8">H168/$G$388</f>
        <v>#DIV/0!</v>
      </c>
    </row>
    <row r="169" spans="1:9" x14ac:dyDescent="0.25">
      <c r="A169" s="19" t="s">
        <v>348</v>
      </c>
      <c r="B169" s="9" t="s">
        <v>222</v>
      </c>
      <c r="C169" s="98" t="s">
        <v>788</v>
      </c>
      <c r="D169" s="107" t="s">
        <v>223</v>
      </c>
      <c r="E169" s="108" t="s">
        <v>126</v>
      </c>
      <c r="F169" s="105">
        <v>3</v>
      </c>
      <c r="G169" s="195"/>
      <c r="H169" s="8">
        <f t="shared" si="7"/>
        <v>0</v>
      </c>
      <c r="I169" s="110" t="e">
        <f t="shared" si="8"/>
        <v>#DIV/0!</v>
      </c>
    </row>
    <row r="170" spans="1:9" x14ac:dyDescent="0.25">
      <c r="A170" s="19" t="s">
        <v>349</v>
      </c>
      <c r="B170" s="9" t="s">
        <v>350</v>
      </c>
      <c r="C170" s="93" t="s">
        <v>787</v>
      </c>
      <c r="D170" s="107" t="s">
        <v>351</v>
      </c>
      <c r="E170" s="108" t="s">
        <v>126</v>
      </c>
      <c r="F170" s="105">
        <v>1</v>
      </c>
      <c r="G170" s="195"/>
      <c r="H170" s="8">
        <f t="shared" si="7"/>
        <v>0</v>
      </c>
      <c r="I170" s="110" t="e">
        <f t="shared" si="8"/>
        <v>#DIV/0!</v>
      </c>
    </row>
    <row r="171" spans="1:9" x14ac:dyDescent="0.25">
      <c r="A171" s="19" t="s">
        <v>352</v>
      </c>
      <c r="B171" s="9" t="s">
        <v>206</v>
      </c>
      <c r="C171" s="93" t="s">
        <v>787</v>
      </c>
      <c r="D171" s="107" t="s">
        <v>207</v>
      </c>
      <c r="E171" s="108" t="s">
        <v>27</v>
      </c>
      <c r="F171" s="105">
        <v>11.58</v>
      </c>
      <c r="G171" s="195"/>
      <c r="H171" s="8">
        <f t="shared" si="7"/>
        <v>0</v>
      </c>
      <c r="I171" s="110" t="e">
        <f t="shared" si="8"/>
        <v>#DIV/0!</v>
      </c>
    </row>
    <row r="172" spans="1:9" x14ac:dyDescent="0.25">
      <c r="A172" s="19" t="s">
        <v>353</v>
      </c>
      <c r="B172" s="20" t="s">
        <v>209</v>
      </c>
      <c r="C172" s="93" t="s">
        <v>787</v>
      </c>
      <c r="D172" s="107" t="s">
        <v>210</v>
      </c>
      <c r="E172" s="108" t="s">
        <v>126</v>
      </c>
      <c r="F172" s="105">
        <v>4</v>
      </c>
      <c r="G172" s="195"/>
      <c r="H172" s="8">
        <f t="shared" si="7"/>
        <v>0</v>
      </c>
      <c r="I172" s="110" t="e">
        <f t="shared" si="8"/>
        <v>#DIV/0!</v>
      </c>
    </row>
    <row r="173" spans="1:9" x14ac:dyDescent="0.25">
      <c r="A173" s="19" t="s">
        <v>354</v>
      </c>
      <c r="B173" s="9" t="s">
        <v>212</v>
      </c>
      <c r="C173" s="93" t="s">
        <v>787</v>
      </c>
      <c r="D173" s="107" t="s">
        <v>213</v>
      </c>
      <c r="E173" s="108" t="s">
        <v>214</v>
      </c>
      <c r="F173" s="105">
        <v>4</v>
      </c>
      <c r="G173" s="195"/>
      <c r="H173" s="8">
        <f t="shared" si="7"/>
        <v>0</v>
      </c>
      <c r="I173" s="110" t="e">
        <f t="shared" si="8"/>
        <v>#DIV/0!</v>
      </c>
    </row>
    <row r="174" spans="1:9" x14ac:dyDescent="0.25">
      <c r="A174" s="19" t="s">
        <v>355</v>
      </c>
      <c r="B174" s="104" t="s">
        <v>216</v>
      </c>
      <c r="C174" s="93" t="s">
        <v>787</v>
      </c>
      <c r="D174" s="107" t="s">
        <v>217</v>
      </c>
      <c r="E174" s="108" t="s">
        <v>27</v>
      </c>
      <c r="F174" s="105">
        <v>5.25</v>
      </c>
      <c r="G174" s="195"/>
      <c r="H174" s="8">
        <f t="shared" si="7"/>
        <v>0</v>
      </c>
      <c r="I174" s="110" t="e">
        <f t="shared" si="8"/>
        <v>#DIV/0!</v>
      </c>
    </row>
    <row r="175" spans="1:9" x14ac:dyDescent="0.25">
      <c r="A175" s="19" t="s">
        <v>356</v>
      </c>
      <c r="B175" s="104" t="s">
        <v>225</v>
      </c>
      <c r="C175" s="93" t="s">
        <v>787</v>
      </c>
      <c r="D175" s="107" t="s">
        <v>226</v>
      </c>
      <c r="E175" s="108" t="s">
        <v>27</v>
      </c>
      <c r="F175" s="105">
        <v>10.08</v>
      </c>
      <c r="G175" s="195"/>
      <c r="H175" s="8">
        <f t="shared" si="7"/>
        <v>0</v>
      </c>
      <c r="I175" s="110" t="e">
        <f t="shared" si="8"/>
        <v>#DIV/0!</v>
      </c>
    </row>
    <row r="176" spans="1:9" x14ac:dyDescent="0.25">
      <c r="A176" s="19" t="s">
        <v>357</v>
      </c>
      <c r="B176" s="10" t="s">
        <v>228</v>
      </c>
      <c r="C176" s="93" t="s">
        <v>787</v>
      </c>
      <c r="D176" s="107" t="s">
        <v>229</v>
      </c>
      <c r="E176" s="108" t="s">
        <v>27</v>
      </c>
      <c r="F176" s="105">
        <v>15.45</v>
      </c>
      <c r="G176" s="195"/>
      <c r="H176" s="8">
        <f t="shared" si="7"/>
        <v>0</v>
      </c>
      <c r="I176" s="110" t="e">
        <f t="shared" si="8"/>
        <v>#DIV/0!</v>
      </c>
    </row>
    <row r="177" spans="1:9" x14ac:dyDescent="0.25">
      <c r="A177" s="19" t="s">
        <v>358</v>
      </c>
      <c r="B177" s="9" t="s">
        <v>231</v>
      </c>
      <c r="C177" s="93" t="s">
        <v>787</v>
      </c>
      <c r="D177" s="107" t="s">
        <v>232</v>
      </c>
      <c r="E177" s="108" t="s">
        <v>27</v>
      </c>
      <c r="F177" s="105">
        <v>54.83</v>
      </c>
      <c r="G177" s="195"/>
      <c r="H177" s="8">
        <f t="shared" si="7"/>
        <v>0</v>
      </c>
      <c r="I177" s="110" t="e">
        <f t="shared" si="8"/>
        <v>#DIV/0!</v>
      </c>
    </row>
    <row r="178" spans="1:9" x14ac:dyDescent="0.25">
      <c r="A178" s="19" t="s">
        <v>359</v>
      </c>
      <c r="B178" s="9" t="s">
        <v>234</v>
      </c>
      <c r="C178" s="93" t="s">
        <v>787</v>
      </c>
      <c r="D178" s="107" t="s">
        <v>235</v>
      </c>
      <c r="E178" s="108" t="s">
        <v>27</v>
      </c>
      <c r="F178" s="105">
        <v>9</v>
      </c>
      <c r="G178" s="195"/>
      <c r="H178" s="8">
        <f t="shared" si="7"/>
        <v>0</v>
      </c>
      <c r="I178" s="110" t="e">
        <f t="shared" si="8"/>
        <v>#DIV/0!</v>
      </c>
    </row>
    <row r="179" spans="1:9" ht="30" x14ac:dyDescent="0.25">
      <c r="A179" s="19" t="s">
        <v>360</v>
      </c>
      <c r="B179" s="9" t="s">
        <v>237</v>
      </c>
      <c r="C179" s="93" t="s">
        <v>787</v>
      </c>
      <c r="D179" s="107" t="s">
        <v>238</v>
      </c>
      <c r="E179" s="108" t="s">
        <v>126</v>
      </c>
      <c r="F179" s="105">
        <v>1</v>
      </c>
      <c r="G179" s="195"/>
      <c r="H179" s="8">
        <f t="shared" si="7"/>
        <v>0</v>
      </c>
      <c r="I179" s="110" t="e">
        <f t="shared" si="8"/>
        <v>#DIV/0!</v>
      </c>
    </row>
    <row r="180" spans="1:9" x14ac:dyDescent="0.25">
      <c r="A180" s="19" t="s">
        <v>361</v>
      </c>
      <c r="B180" s="113" t="s">
        <v>240</v>
      </c>
      <c r="C180" s="93" t="s">
        <v>787</v>
      </c>
      <c r="D180" s="99" t="s">
        <v>241</v>
      </c>
      <c r="E180" s="100" t="s">
        <v>91</v>
      </c>
      <c r="F180" s="105">
        <v>9.65</v>
      </c>
      <c r="G180" s="194"/>
      <c r="H180" s="7">
        <f t="shared" si="7"/>
        <v>0</v>
      </c>
      <c r="I180" s="103" t="e">
        <f t="shared" si="8"/>
        <v>#DIV/0!</v>
      </c>
    </row>
    <row r="181" spans="1:9" x14ac:dyDescent="0.25">
      <c r="A181" s="19" t="s">
        <v>362</v>
      </c>
      <c r="B181" s="113" t="s">
        <v>243</v>
      </c>
      <c r="C181" s="93" t="s">
        <v>787</v>
      </c>
      <c r="D181" s="99" t="s">
        <v>244</v>
      </c>
      <c r="E181" s="100" t="s">
        <v>91</v>
      </c>
      <c r="F181" s="105">
        <v>31</v>
      </c>
      <c r="G181" s="194"/>
      <c r="H181" s="7">
        <f t="shared" si="7"/>
        <v>0</v>
      </c>
      <c r="I181" s="103" t="e">
        <f t="shared" si="8"/>
        <v>#DIV/0!</v>
      </c>
    </row>
    <row r="182" spans="1:9" x14ac:dyDescent="0.25">
      <c r="A182" s="19" t="s">
        <v>363</v>
      </c>
      <c r="B182" s="9" t="s">
        <v>246</v>
      </c>
      <c r="C182" s="93" t="s">
        <v>787</v>
      </c>
      <c r="D182" s="107" t="s">
        <v>247</v>
      </c>
      <c r="E182" s="108" t="s">
        <v>91</v>
      </c>
      <c r="F182" s="105">
        <v>40</v>
      </c>
      <c r="G182" s="195"/>
      <c r="H182" s="8">
        <f t="shared" si="7"/>
        <v>0</v>
      </c>
      <c r="I182" s="110" t="e">
        <f t="shared" si="8"/>
        <v>#DIV/0!</v>
      </c>
    </row>
    <row r="183" spans="1:9" x14ac:dyDescent="0.25">
      <c r="A183" s="19" t="s">
        <v>364</v>
      </c>
      <c r="B183" s="9" t="s">
        <v>249</v>
      </c>
      <c r="C183" s="93" t="s">
        <v>787</v>
      </c>
      <c r="D183" s="107" t="s">
        <v>250</v>
      </c>
      <c r="E183" s="108" t="s">
        <v>91</v>
      </c>
      <c r="F183" s="105">
        <v>45</v>
      </c>
      <c r="G183" s="195"/>
      <c r="H183" s="8">
        <f t="shared" si="7"/>
        <v>0</v>
      </c>
      <c r="I183" s="110" t="e">
        <f t="shared" si="8"/>
        <v>#DIV/0!</v>
      </c>
    </row>
    <row r="184" spans="1:9" ht="30" x14ac:dyDescent="0.25">
      <c r="A184" s="19" t="s">
        <v>365</v>
      </c>
      <c r="B184" s="9" t="s">
        <v>252</v>
      </c>
      <c r="C184" s="93" t="s">
        <v>787</v>
      </c>
      <c r="D184" s="107" t="s">
        <v>253</v>
      </c>
      <c r="E184" s="108" t="s">
        <v>126</v>
      </c>
      <c r="F184" s="105">
        <v>6</v>
      </c>
      <c r="G184" s="195"/>
      <c r="H184" s="8">
        <f t="shared" si="7"/>
        <v>0</v>
      </c>
      <c r="I184" s="110" t="e">
        <f t="shared" si="8"/>
        <v>#DIV/0!</v>
      </c>
    </row>
    <row r="185" spans="1:9" x14ac:dyDescent="0.25">
      <c r="A185" s="19" t="s">
        <v>366</v>
      </c>
      <c r="B185" s="10" t="s">
        <v>258</v>
      </c>
      <c r="C185" s="93" t="s">
        <v>787</v>
      </c>
      <c r="D185" s="99" t="s">
        <v>259</v>
      </c>
      <c r="E185" s="100" t="s">
        <v>126</v>
      </c>
      <c r="F185" s="105">
        <v>8</v>
      </c>
      <c r="G185" s="194"/>
      <c r="H185" s="7">
        <f t="shared" si="7"/>
        <v>0</v>
      </c>
      <c r="I185" s="103" t="e">
        <f t="shared" si="8"/>
        <v>#DIV/0!</v>
      </c>
    </row>
    <row r="186" spans="1:9" x14ac:dyDescent="0.25">
      <c r="A186" s="19" t="s">
        <v>367</v>
      </c>
      <c r="B186" s="10" t="s">
        <v>368</v>
      </c>
      <c r="C186" s="93" t="s">
        <v>787</v>
      </c>
      <c r="D186" s="107" t="s">
        <v>369</v>
      </c>
      <c r="E186" s="108" t="s">
        <v>214</v>
      </c>
      <c r="F186" s="105">
        <v>4</v>
      </c>
      <c r="G186" s="195"/>
      <c r="H186" s="8">
        <f t="shared" si="7"/>
        <v>0</v>
      </c>
      <c r="I186" s="110" t="e">
        <f t="shared" si="8"/>
        <v>#DIV/0!</v>
      </c>
    </row>
    <row r="187" spans="1:9" x14ac:dyDescent="0.25">
      <c r="A187" s="19" t="s">
        <v>370</v>
      </c>
      <c r="B187" s="9" t="s">
        <v>264</v>
      </c>
      <c r="C187" s="93" t="s">
        <v>787</v>
      </c>
      <c r="D187" s="107" t="s">
        <v>265</v>
      </c>
      <c r="E187" s="108" t="s">
        <v>214</v>
      </c>
      <c r="F187" s="105">
        <v>3</v>
      </c>
      <c r="G187" s="195"/>
      <c r="H187" s="8">
        <f t="shared" si="7"/>
        <v>0</v>
      </c>
      <c r="I187" s="110" t="e">
        <f t="shared" si="8"/>
        <v>#DIV/0!</v>
      </c>
    </row>
    <row r="188" spans="1:9" x14ac:dyDescent="0.25">
      <c r="A188" s="19" t="s">
        <v>371</v>
      </c>
      <c r="B188" s="21" t="s">
        <v>267</v>
      </c>
      <c r="C188" s="93" t="s">
        <v>787</v>
      </c>
      <c r="D188" s="125" t="s">
        <v>268</v>
      </c>
      <c r="E188" s="126" t="s">
        <v>214</v>
      </c>
      <c r="F188" s="105">
        <v>1</v>
      </c>
      <c r="G188" s="199"/>
      <c r="H188" s="22">
        <f t="shared" si="7"/>
        <v>0</v>
      </c>
      <c r="I188" s="127" t="e">
        <f t="shared" si="8"/>
        <v>#DIV/0!</v>
      </c>
    </row>
    <row r="189" spans="1:9" x14ac:dyDescent="0.25">
      <c r="A189" s="117" t="s">
        <v>372</v>
      </c>
      <c r="B189" s="118"/>
      <c r="C189" s="119"/>
      <c r="D189" s="120" t="s">
        <v>373</v>
      </c>
      <c r="E189" s="91">
        <f>SUM(H189:H229)</f>
        <v>0</v>
      </c>
      <c r="F189" s="121"/>
      <c r="G189" s="121"/>
      <c r="H189" s="121"/>
      <c r="I189" s="92" t="e">
        <f>E189/$G$388</f>
        <v>#DIV/0!</v>
      </c>
    </row>
    <row r="190" spans="1:9" x14ac:dyDescent="0.25">
      <c r="A190" s="19" t="s">
        <v>374</v>
      </c>
      <c r="B190" s="3" t="s">
        <v>22</v>
      </c>
      <c r="C190" s="93" t="s">
        <v>787</v>
      </c>
      <c r="D190" s="94" t="s">
        <v>23</v>
      </c>
      <c r="E190" s="95" t="s">
        <v>24</v>
      </c>
      <c r="F190" s="96">
        <v>23.37</v>
      </c>
      <c r="G190" s="193"/>
      <c r="H190" s="4">
        <f t="shared" si="7"/>
        <v>0</v>
      </c>
      <c r="I190" s="97" t="e">
        <f t="shared" ref="I190:I229" si="9">H190/$G$388</f>
        <v>#DIV/0!</v>
      </c>
    </row>
    <row r="191" spans="1:9" x14ac:dyDescent="0.25">
      <c r="A191" s="19" t="s">
        <v>375</v>
      </c>
      <c r="B191" s="6">
        <v>10410</v>
      </c>
      <c r="C191" s="98" t="s">
        <v>790</v>
      </c>
      <c r="D191" s="99" t="s">
        <v>26</v>
      </c>
      <c r="E191" s="100" t="s">
        <v>27</v>
      </c>
      <c r="F191" s="101">
        <v>73.760000000000005</v>
      </c>
      <c r="G191" s="194"/>
      <c r="H191" s="7">
        <f t="shared" si="7"/>
        <v>0</v>
      </c>
      <c r="I191" s="103" t="e">
        <f t="shared" si="9"/>
        <v>#DIV/0!</v>
      </c>
    </row>
    <row r="192" spans="1:9" x14ac:dyDescent="0.25">
      <c r="A192" s="19" t="s">
        <v>376</v>
      </c>
      <c r="B192" s="6" t="s">
        <v>29</v>
      </c>
      <c r="C192" s="98" t="s">
        <v>788</v>
      </c>
      <c r="D192" s="99" t="s">
        <v>30</v>
      </c>
      <c r="E192" s="100" t="s">
        <v>27</v>
      </c>
      <c r="F192" s="101">
        <v>0.8</v>
      </c>
      <c r="G192" s="194"/>
      <c r="H192" s="7">
        <f t="shared" si="7"/>
        <v>0</v>
      </c>
      <c r="I192" s="103" t="e">
        <f t="shared" si="9"/>
        <v>#DIV/0!</v>
      </c>
    </row>
    <row r="193" spans="1:9" x14ac:dyDescent="0.25">
      <c r="A193" s="19" t="s">
        <v>377</v>
      </c>
      <c r="B193" s="6" t="s">
        <v>32</v>
      </c>
      <c r="C193" s="93" t="s">
        <v>787</v>
      </c>
      <c r="D193" s="99" t="s">
        <v>33</v>
      </c>
      <c r="E193" s="100" t="s">
        <v>24</v>
      </c>
      <c r="F193" s="101">
        <v>2.89</v>
      </c>
      <c r="G193" s="194"/>
      <c r="H193" s="7">
        <f t="shared" si="7"/>
        <v>0</v>
      </c>
      <c r="I193" s="103" t="e">
        <f t="shared" si="9"/>
        <v>#DIV/0!</v>
      </c>
    </row>
    <row r="194" spans="1:9" x14ac:dyDescent="0.25">
      <c r="A194" s="19" t="s">
        <v>378</v>
      </c>
      <c r="B194" s="6" t="s">
        <v>35</v>
      </c>
      <c r="C194" s="93" t="s">
        <v>787</v>
      </c>
      <c r="D194" s="99" t="s">
        <v>36</v>
      </c>
      <c r="E194" s="100" t="s">
        <v>24</v>
      </c>
      <c r="F194" s="101">
        <v>1.73</v>
      </c>
      <c r="G194" s="194"/>
      <c r="H194" s="7">
        <f t="shared" si="7"/>
        <v>0</v>
      </c>
      <c r="I194" s="103" t="e">
        <f t="shared" si="9"/>
        <v>#DIV/0!</v>
      </c>
    </row>
    <row r="195" spans="1:9" x14ac:dyDescent="0.25">
      <c r="A195" s="19" t="s">
        <v>379</v>
      </c>
      <c r="B195" s="6" t="s">
        <v>38</v>
      </c>
      <c r="C195" s="93" t="s">
        <v>787</v>
      </c>
      <c r="D195" s="99" t="s">
        <v>39</v>
      </c>
      <c r="E195" s="100" t="s">
        <v>27</v>
      </c>
      <c r="F195" s="101">
        <v>60.65</v>
      </c>
      <c r="G195" s="194"/>
      <c r="H195" s="7">
        <f t="shared" si="7"/>
        <v>0</v>
      </c>
      <c r="I195" s="103" t="e">
        <f t="shared" si="9"/>
        <v>#DIV/0!</v>
      </c>
    </row>
    <row r="196" spans="1:9" x14ac:dyDescent="0.25">
      <c r="A196" s="19" t="s">
        <v>380</v>
      </c>
      <c r="B196" s="6" t="s">
        <v>41</v>
      </c>
      <c r="C196" s="98" t="s">
        <v>788</v>
      </c>
      <c r="D196" s="99" t="s">
        <v>42</v>
      </c>
      <c r="E196" s="100" t="s">
        <v>27</v>
      </c>
      <c r="F196" s="101">
        <v>57.76</v>
      </c>
      <c r="G196" s="194"/>
      <c r="H196" s="7">
        <f t="shared" si="7"/>
        <v>0</v>
      </c>
      <c r="I196" s="103" t="e">
        <f t="shared" si="9"/>
        <v>#DIV/0!</v>
      </c>
    </row>
    <row r="197" spans="1:9" x14ac:dyDescent="0.25">
      <c r="A197" s="19" t="s">
        <v>381</v>
      </c>
      <c r="B197" s="6" t="s">
        <v>44</v>
      </c>
      <c r="C197" s="93" t="s">
        <v>787</v>
      </c>
      <c r="D197" s="99" t="s">
        <v>45</v>
      </c>
      <c r="E197" s="100" t="s">
        <v>24</v>
      </c>
      <c r="F197" s="101">
        <v>1.59</v>
      </c>
      <c r="G197" s="194"/>
      <c r="H197" s="7">
        <f t="shared" si="7"/>
        <v>0</v>
      </c>
      <c r="I197" s="103" t="e">
        <f t="shared" si="9"/>
        <v>#DIV/0!</v>
      </c>
    </row>
    <row r="198" spans="1:9" x14ac:dyDescent="0.25">
      <c r="A198" s="19" t="s">
        <v>382</v>
      </c>
      <c r="B198" s="6" t="s">
        <v>47</v>
      </c>
      <c r="C198" s="93" t="s">
        <v>787</v>
      </c>
      <c r="D198" s="99" t="s">
        <v>48</v>
      </c>
      <c r="E198" s="100" t="s">
        <v>27</v>
      </c>
      <c r="F198" s="101">
        <v>25.6</v>
      </c>
      <c r="G198" s="194"/>
      <c r="H198" s="7">
        <f t="shared" si="7"/>
        <v>0</v>
      </c>
      <c r="I198" s="103" t="e">
        <f t="shared" si="9"/>
        <v>#DIV/0!</v>
      </c>
    </row>
    <row r="199" spans="1:9" x14ac:dyDescent="0.25">
      <c r="A199" s="19" t="s">
        <v>383</v>
      </c>
      <c r="B199" s="6" t="s">
        <v>50</v>
      </c>
      <c r="C199" s="93" t="s">
        <v>787</v>
      </c>
      <c r="D199" s="99" t="s">
        <v>51</v>
      </c>
      <c r="E199" s="100" t="s">
        <v>52</v>
      </c>
      <c r="F199" s="101">
        <v>230.4</v>
      </c>
      <c r="G199" s="194"/>
      <c r="H199" s="7">
        <f t="shared" si="7"/>
        <v>0</v>
      </c>
      <c r="I199" s="103" t="e">
        <f t="shared" si="9"/>
        <v>#DIV/0!</v>
      </c>
    </row>
    <row r="200" spans="1:9" x14ac:dyDescent="0.25">
      <c r="A200" s="19" t="s">
        <v>384</v>
      </c>
      <c r="B200" s="6" t="s">
        <v>54</v>
      </c>
      <c r="C200" s="93" t="s">
        <v>787</v>
      </c>
      <c r="D200" s="99" t="s">
        <v>55</v>
      </c>
      <c r="E200" s="100" t="s">
        <v>24</v>
      </c>
      <c r="F200" s="101">
        <v>14.11</v>
      </c>
      <c r="G200" s="194"/>
      <c r="H200" s="7">
        <f t="shared" si="7"/>
        <v>0</v>
      </c>
      <c r="I200" s="103" t="e">
        <f t="shared" si="9"/>
        <v>#DIV/0!</v>
      </c>
    </row>
    <row r="201" spans="1:9" x14ac:dyDescent="0.25">
      <c r="A201" s="19" t="s">
        <v>385</v>
      </c>
      <c r="B201" s="6" t="s">
        <v>57</v>
      </c>
      <c r="C201" s="93" t="s">
        <v>787</v>
      </c>
      <c r="D201" s="99" t="s">
        <v>58</v>
      </c>
      <c r="E201" s="100" t="s">
        <v>24</v>
      </c>
      <c r="F201" s="102">
        <v>14.11</v>
      </c>
      <c r="G201" s="194"/>
      <c r="H201" s="7">
        <f t="shared" si="7"/>
        <v>0</v>
      </c>
      <c r="I201" s="103" t="e">
        <f t="shared" si="9"/>
        <v>#DIV/0!</v>
      </c>
    </row>
    <row r="202" spans="1:9" ht="30" x14ac:dyDescent="0.25">
      <c r="A202" s="19" t="s">
        <v>386</v>
      </c>
      <c r="B202" s="6" t="s">
        <v>60</v>
      </c>
      <c r="C202" s="93" t="s">
        <v>787</v>
      </c>
      <c r="D202" s="99" t="s">
        <v>61</v>
      </c>
      <c r="E202" s="100" t="s">
        <v>27</v>
      </c>
      <c r="F202" s="102">
        <v>18.88</v>
      </c>
      <c r="G202" s="194"/>
      <c r="H202" s="7">
        <f t="shared" si="7"/>
        <v>0</v>
      </c>
      <c r="I202" s="103" t="e">
        <f t="shared" si="9"/>
        <v>#DIV/0!</v>
      </c>
    </row>
    <row r="203" spans="1:9" x14ac:dyDescent="0.25">
      <c r="A203" s="19" t="s">
        <v>387</v>
      </c>
      <c r="B203" s="104" t="s">
        <v>63</v>
      </c>
      <c r="C203" s="93" t="s">
        <v>787</v>
      </c>
      <c r="D203" s="99" t="s">
        <v>64</v>
      </c>
      <c r="E203" s="100" t="s">
        <v>24</v>
      </c>
      <c r="F203" s="105">
        <v>2.25</v>
      </c>
      <c r="G203" s="194"/>
      <c r="H203" s="7">
        <f t="shared" si="7"/>
        <v>0</v>
      </c>
      <c r="I203" s="103" t="e">
        <f t="shared" si="9"/>
        <v>#DIV/0!</v>
      </c>
    </row>
    <row r="204" spans="1:9" x14ac:dyDescent="0.25">
      <c r="A204" s="19" t="s">
        <v>388</v>
      </c>
      <c r="B204" s="106" t="s">
        <v>66</v>
      </c>
      <c r="C204" s="93" t="s">
        <v>787</v>
      </c>
      <c r="D204" s="107" t="s">
        <v>67</v>
      </c>
      <c r="E204" s="108" t="s">
        <v>24</v>
      </c>
      <c r="F204" s="109">
        <v>27.46</v>
      </c>
      <c r="G204" s="195"/>
      <c r="H204" s="8">
        <f t="shared" si="7"/>
        <v>0</v>
      </c>
      <c r="I204" s="110" t="e">
        <f t="shared" si="9"/>
        <v>#DIV/0!</v>
      </c>
    </row>
    <row r="205" spans="1:9" x14ac:dyDescent="0.25">
      <c r="A205" s="19" t="s">
        <v>389</v>
      </c>
      <c r="B205" s="106">
        <v>10310</v>
      </c>
      <c r="C205" s="98" t="s">
        <v>790</v>
      </c>
      <c r="D205" s="107" t="s">
        <v>69</v>
      </c>
      <c r="E205" s="108" t="s">
        <v>70</v>
      </c>
      <c r="F205" s="109">
        <v>549.22</v>
      </c>
      <c r="G205" s="195"/>
      <c r="H205" s="8">
        <f t="shared" si="7"/>
        <v>0</v>
      </c>
      <c r="I205" s="110" t="e">
        <f t="shared" si="9"/>
        <v>#DIV/0!</v>
      </c>
    </row>
    <row r="206" spans="1:9" x14ac:dyDescent="0.25">
      <c r="A206" s="19" t="s">
        <v>390</v>
      </c>
      <c r="B206" s="106" t="s">
        <v>72</v>
      </c>
      <c r="C206" s="93" t="s">
        <v>787</v>
      </c>
      <c r="D206" s="107" t="s">
        <v>73</v>
      </c>
      <c r="E206" s="108" t="s">
        <v>24</v>
      </c>
      <c r="F206" s="109">
        <v>27.46</v>
      </c>
      <c r="G206" s="195"/>
      <c r="H206" s="8">
        <f t="shared" si="7"/>
        <v>0</v>
      </c>
      <c r="I206" s="110" t="e">
        <f t="shared" si="9"/>
        <v>#DIV/0!</v>
      </c>
    </row>
    <row r="207" spans="1:9" x14ac:dyDescent="0.25">
      <c r="A207" s="19" t="s">
        <v>391</v>
      </c>
      <c r="B207" s="9">
        <v>60130</v>
      </c>
      <c r="C207" s="98" t="s">
        <v>790</v>
      </c>
      <c r="D207" s="107" t="s">
        <v>82</v>
      </c>
      <c r="E207" s="108" t="s">
        <v>52</v>
      </c>
      <c r="F207" s="105">
        <v>846.4</v>
      </c>
      <c r="G207" s="195"/>
      <c r="H207" s="8">
        <f t="shared" si="7"/>
        <v>0</v>
      </c>
      <c r="I207" s="110" t="e">
        <f t="shared" si="9"/>
        <v>#DIV/0!</v>
      </c>
    </row>
    <row r="208" spans="1:9" x14ac:dyDescent="0.25">
      <c r="A208" s="19" t="s">
        <v>392</v>
      </c>
      <c r="B208" s="9">
        <v>60131</v>
      </c>
      <c r="C208" s="98" t="s">
        <v>790</v>
      </c>
      <c r="D208" s="107" t="s">
        <v>84</v>
      </c>
      <c r="E208" s="108" t="s">
        <v>52</v>
      </c>
      <c r="F208" s="105">
        <v>846.4</v>
      </c>
      <c r="G208" s="195"/>
      <c r="H208" s="8">
        <f t="shared" si="7"/>
        <v>0</v>
      </c>
      <c r="I208" s="110" t="e">
        <f t="shared" si="9"/>
        <v>#DIV/0!</v>
      </c>
    </row>
    <row r="209" spans="1:9" ht="30" x14ac:dyDescent="0.25">
      <c r="A209" s="19" t="s">
        <v>393</v>
      </c>
      <c r="B209" s="9" t="s">
        <v>86</v>
      </c>
      <c r="C209" s="98" t="s">
        <v>788</v>
      </c>
      <c r="D209" s="107" t="s">
        <v>87</v>
      </c>
      <c r="E209" s="108" t="s">
        <v>27</v>
      </c>
      <c r="F209" s="105">
        <v>84.64</v>
      </c>
      <c r="G209" s="195"/>
      <c r="H209" s="8">
        <f t="shared" ref="H209:H272" si="10">ROUND(G209*F209,2)</f>
        <v>0</v>
      </c>
      <c r="I209" s="110" t="e">
        <f t="shared" si="9"/>
        <v>#DIV/0!</v>
      </c>
    </row>
    <row r="210" spans="1:9" x14ac:dyDescent="0.25">
      <c r="A210" s="19" t="s">
        <v>394</v>
      </c>
      <c r="B210" s="9" t="s">
        <v>89</v>
      </c>
      <c r="C210" s="98" t="s">
        <v>788</v>
      </c>
      <c r="D210" s="107" t="s">
        <v>90</v>
      </c>
      <c r="E210" s="108" t="s">
        <v>91</v>
      </c>
      <c r="F210" s="105">
        <v>18.399999999999999</v>
      </c>
      <c r="G210" s="195"/>
      <c r="H210" s="8">
        <f t="shared" si="10"/>
        <v>0</v>
      </c>
      <c r="I210" s="110" t="e">
        <f t="shared" si="9"/>
        <v>#DIV/0!</v>
      </c>
    </row>
    <row r="211" spans="1:9" x14ac:dyDescent="0.25">
      <c r="A211" s="19" t="s">
        <v>395</v>
      </c>
      <c r="B211" s="9" t="s">
        <v>93</v>
      </c>
      <c r="C211" s="98" t="s">
        <v>788</v>
      </c>
      <c r="D211" s="107" t="s">
        <v>94</v>
      </c>
      <c r="E211" s="108" t="s">
        <v>91</v>
      </c>
      <c r="F211" s="105">
        <v>9.1999999999999993</v>
      </c>
      <c r="G211" s="195"/>
      <c r="H211" s="8">
        <f t="shared" si="10"/>
        <v>0</v>
      </c>
      <c r="I211" s="110" t="e">
        <f t="shared" si="9"/>
        <v>#DIV/0!</v>
      </c>
    </row>
    <row r="212" spans="1:9" x14ac:dyDescent="0.25">
      <c r="A212" s="19" t="s">
        <v>396</v>
      </c>
      <c r="B212" s="23">
        <v>36001</v>
      </c>
      <c r="C212" s="98" t="s">
        <v>790</v>
      </c>
      <c r="D212" s="107" t="s">
        <v>397</v>
      </c>
      <c r="E212" s="108" t="s">
        <v>52</v>
      </c>
      <c r="F212" s="105">
        <v>401.76</v>
      </c>
      <c r="G212" s="195"/>
      <c r="H212" s="8">
        <f t="shared" si="10"/>
        <v>0</v>
      </c>
      <c r="I212" s="110" t="e">
        <f t="shared" si="9"/>
        <v>#DIV/0!</v>
      </c>
    </row>
    <row r="213" spans="1:9" x14ac:dyDescent="0.25">
      <c r="A213" s="19" t="s">
        <v>398</v>
      </c>
      <c r="B213" s="104" t="s">
        <v>225</v>
      </c>
      <c r="C213" s="93" t="s">
        <v>787</v>
      </c>
      <c r="D213" s="107" t="s">
        <v>226</v>
      </c>
      <c r="E213" s="108" t="s">
        <v>27</v>
      </c>
      <c r="F213" s="105">
        <v>22.96</v>
      </c>
      <c r="G213" s="195"/>
      <c r="H213" s="8">
        <f t="shared" si="10"/>
        <v>0</v>
      </c>
      <c r="I213" s="110" t="e">
        <f t="shared" si="9"/>
        <v>#DIV/0!</v>
      </c>
    </row>
    <row r="214" spans="1:9" x14ac:dyDescent="0.25">
      <c r="A214" s="19" t="s">
        <v>399</v>
      </c>
      <c r="B214" s="9" t="s">
        <v>400</v>
      </c>
      <c r="C214" s="98" t="s">
        <v>788</v>
      </c>
      <c r="D214" s="107" t="s">
        <v>401</v>
      </c>
      <c r="E214" s="108" t="s">
        <v>126</v>
      </c>
      <c r="F214" s="105">
        <v>1</v>
      </c>
      <c r="G214" s="195"/>
      <c r="H214" s="8">
        <f t="shared" si="10"/>
        <v>0</v>
      </c>
      <c r="I214" s="110" t="e">
        <f t="shared" si="9"/>
        <v>#DIV/0!</v>
      </c>
    </row>
    <row r="215" spans="1:9" x14ac:dyDescent="0.25">
      <c r="A215" s="19" t="s">
        <v>402</v>
      </c>
      <c r="B215" s="9" t="s">
        <v>75</v>
      </c>
      <c r="C215" s="93" t="s">
        <v>787</v>
      </c>
      <c r="D215" s="107" t="s">
        <v>76</v>
      </c>
      <c r="E215" s="108" t="s">
        <v>27</v>
      </c>
      <c r="F215" s="105">
        <v>37.21</v>
      </c>
      <c r="G215" s="195"/>
      <c r="H215" s="8">
        <f t="shared" si="10"/>
        <v>0</v>
      </c>
      <c r="I215" s="110" t="e">
        <f t="shared" si="9"/>
        <v>#DIV/0!</v>
      </c>
    </row>
    <row r="216" spans="1:9" x14ac:dyDescent="0.25">
      <c r="A216" s="19" t="s">
        <v>403</v>
      </c>
      <c r="B216" s="9" t="s">
        <v>96</v>
      </c>
      <c r="C216" s="93" t="s">
        <v>787</v>
      </c>
      <c r="D216" s="107" t="s">
        <v>97</v>
      </c>
      <c r="E216" s="108" t="s">
        <v>27</v>
      </c>
      <c r="F216" s="105">
        <v>62.97</v>
      </c>
      <c r="G216" s="195"/>
      <c r="H216" s="8">
        <f t="shared" si="10"/>
        <v>0</v>
      </c>
      <c r="I216" s="110" t="e">
        <f t="shared" si="9"/>
        <v>#DIV/0!</v>
      </c>
    </row>
    <row r="217" spans="1:9" x14ac:dyDescent="0.25">
      <c r="A217" s="19" t="s">
        <v>404</v>
      </c>
      <c r="B217" s="9" t="s">
        <v>99</v>
      </c>
      <c r="C217" s="93" t="s">
        <v>787</v>
      </c>
      <c r="D217" s="107" t="s">
        <v>100</v>
      </c>
      <c r="E217" s="108" t="s">
        <v>27</v>
      </c>
      <c r="F217" s="105">
        <v>62.97</v>
      </c>
      <c r="G217" s="195"/>
      <c r="H217" s="8">
        <f t="shared" si="10"/>
        <v>0</v>
      </c>
      <c r="I217" s="110" t="e">
        <f t="shared" si="9"/>
        <v>#DIV/0!</v>
      </c>
    </row>
    <row r="218" spans="1:9" x14ac:dyDescent="0.25">
      <c r="A218" s="19" t="s">
        <v>405</v>
      </c>
      <c r="B218" s="104" t="s">
        <v>102</v>
      </c>
      <c r="C218" s="93" t="s">
        <v>787</v>
      </c>
      <c r="D218" s="99" t="s">
        <v>103</v>
      </c>
      <c r="E218" s="100" t="s">
        <v>27</v>
      </c>
      <c r="F218" s="105">
        <v>53.61</v>
      </c>
      <c r="G218" s="194"/>
      <c r="H218" s="7">
        <f t="shared" si="10"/>
        <v>0</v>
      </c>
      <c r="I218" s="103" t="e">
        <f t="shared" si="9"/>
        <v>#DIV/0!</v>
      </c>
    </row>
    <row r="219" spans="1:9" x14ac:dyDescent="0.25">
      <c r="A219" s="19" t="s">
        <v>406</v>
      </c>
      <c r="B219" s="9" t="s">
        <v>231</v>
      </c>
      <c r="C219" s="93" t="s">
        <v>787</v>
      </c>
      <c r="D219" s="107" t="s">
        <v>232</v>
      </c>
      <c r="E219" s="108" t="s">
        <v>27</v>
      </c>
      <c r="F219" s="105">
        <v>53.61</v>
      </c>
      <c r="G219" s="195"/>
      <c r="H219" s="8">
        <f t="shared" si="10"/>
        <v>0</v>
      </c>
      <c r="I219" s="110" t="e">
        <f t="shared" si="9"/>
        <v>#DIV/0!</v>
      </c>
    </row>
    <row r="220" spans="1:9" ht="30" x14ac:dyDescent="0.25">
      <c r="A220" s="19" t="s">
        <v>407</v>
      </c>
      <c r="B220" s="9" t="s">
        <v>105</v>
      </c>
      <c r="C220" s="93" t="s">
        <v>787</v>
      </c>
      <c r="D220" s="107" t="s">
        <v>106</v>
      </c>
      <c r="E220" s="108" t="s">
        <v>27</v>
      </c>
      <c r="F220" s="105">
        <v>9.36</v>
      </c>
      <c r="G220" s="195"/>
      <c r="H220" s="8">
        <f t="shared" si="10"/>
        <v>0</v>
      </c>
      <c r="I220" s="110" t="e">
        <f t="shared" si="9"/>
        <v>#DIV/0!</v>
      </c>
    </row>
    <row r="221" spans="1:9" x14ac:dyDescent="0.25">
      <c r="A221" s="19" t="s">
        <v>408</v>
      </c>
      <c r="B221" s="9" t="s">
        <v>409</v>
      </c>
      <c r="C221" s="98" t="s">
        <v>788</v>
      </c>
      <c r="D221" s="107" t="s">
        <v>410</v>
      </c>
      <c r="E221" s="108" t="s">
        <v>126</v>
      </c>
      <c r="F221" s="105">
        <v>1</v>
      </c>
      <c r="G221" s="195"/>
      <c r="H221" s="8">
        <f t="shared" si="10"/>
        <v>0</v>
      </c>
      <c r="I221" s="110" t="e">
        <f t="shared" si="9"/>
        <v>#DIV/0!</v>
      </c>
    </row>
    <row r="222" spans="1:9" x14ac:dyDescent="0.25">
      <c r="A222" s="19" t="s">
        <v>411</v>
      </c>
      <c r="B222" s="9" t="s">
        <v>412</v>
      </c>
      <c r="C222" s="93" t="s">
        <v>787</v>
      </c>
      <c r="D222" s="107" t="s">
        <v>413</v>
      </c>
      <c r="E222" s="108" t="s">
        <v>126</v>
      </c>
      <c r="F222" s="105">
        <v>1</v>
      </c>
      <c r="G222" s="195"/>
      <c r="H222" s="8">
        <f t="shared" si="10"/>
        <v>0</v>
      </c>
      <c r="I222" s="110" t="e">
        <f t="shared" si="9"/>
        <v>#DIV/0!</v>
      </c>
    </row>
    <row r="223" spans="1:9" x14ac:dyDescent="0.25">
      <c r="A223" s="19" t="s">
        <v>414</v>
      </c>
      <c r="B223" s="9" t="s">
        <v>186</v>
      </c>
      <c r="C223" s="93" t="s">
        <v>787</v>
      </c>
      <c r="D223" s="107" t="s">
        <v>187</v>
      </c>
      <c r="E223" s="108" t="s">
        <v>126</v>
      </c>
      <c r="F223" s="105">
        <v>1</v>
      </c>
      <c r="G223" s="195"/>
      <c r="H223" s="8">
        <f t="shared" si="10"/>
        <v>0</v>
      </c>
      <c r="I223" s="110" t="e">
        <f t="shared" si="9"/>
        <v>#DIV/0!</v>
      </c>
    </row>
    <row r="224" spans="1:9" x14ac:dyDescent="0.25">
      <c r="A224" s="19" t="s">
        <v>415</v>
      </c>
      <c r="B224" s="113" t="s">
        <v>240</v>
      </c>
      <c r="C224" s="93" t="s">
        <v>787</v>
      </c>
      <c r="D224" s="99" t="s">
        <v>241</v>
      </c>
      <c r="E224" s="100" t="s">
        <v>91</v>
      </c>
      <c r="F224" s="105">
        <v>24</v>
      </c>
      <c r="G224" s="194"/>
      <c r="H224" s="7">
        <f t="shared" si="10"/>
        <v>0</v>
      </c>
      <c r="I224" s="103" t="e">
        <f t="shared" si="9"/>
        <v>#DIV/0!</v>
      </c>
    </row>
    <row r="225" spans="1:9" x14ac:dyDescent="0.25">
      <c r="A225" s="19" t="s">
        <v>416</v>
      </c>
      <c r="B225" s="113" t="s">
        <v>243</v>
      </c>
      <c r="C225" s="93" t="s">
        <v>787</v>
      </c>
      <c r="D225" s="99" t="s">
        <v>244</v>
      </c>
      <c r="E225" s="100" t="s">
        <v>91</v>
      </c>
      <c r="F225" s="105">
        <v>18.079999999999998</v>
      </c>
      <c r="G225" s="194"/>
      <c r="H225" s="7">
        <f t="shared" si="10"/>
        <v>0</v>
      </c>
      <c r="I225" s="103" t="e">
        <f t="shared" si="9"/>
        <v>#DIV/0!</v>
      </c>
    </row>
    <row r="226" spans="1:9" x14ac:dyDescent="0.25">
      <c r="A226" s="19" t="s">
        <v>417</v>
      </c>
      <c r="B226" s="9" t="s">
        <v>246</v>
      </c>
      <c r="C226" s="93" t="s">
        <v>787</v>
      </c>
      <c r="D226" s="107" t="s">
        <v>247</v>
      </c>
      <c r="E226" s="108" t="s">
        <v>91</v>
      </c>
      <c r="F226" s="105">
        <v>40.200000000000003</v>
      </c>
      <c r="G226" s="195"/>
      <c r="H226" s="8">
        <f t="shared" si="10"/>
        <v>0</v>
      </c>
      <c r="I226" s="110" t="e">
        <f t="shared" si="9"/>
        <v>#DIV/0!</v>
      </c>
    </row>
    <row r="227" spans="1:9" ht="30" x14ac:dyDescent="0.25">
      <c r="A227" s="19" t="s">
        <v>418</v>
      </c>
      <c r="B227" s="9" t="s">
        <v>252</v>
      </c>
      <c r="C227" s="93" t="s">
        <v>787</v>
      </c>
      <c r="D227" s="107" t="s">
        <v>253</v>
      </c>
      <c r="E227" s="108" t="s">
        <v>126</v>
      </c>
      <c r="F227" s="105">
        <v>6</v>
      </c>
      <c r="G227" s="195"/>
      <c r="H227" s="8">
        <f t="shared" si="10"/>
        <v>0</v>
      </c>
      <c r="I227" s="110" t="e">
        <f t="shared" si="9"/>
        <v>#DIV/0!</v>
      </c>
    </row>
    <row r="228" spans="1:9" x14ac:dyDescent="0.25">
      <c r="A228" s="19" t="s">
        <v>419</v>
      </c>
      <c r="B228" s="10" t="s">
        <v>258</v>
      </c>
      <c r="C228" s="93" t="s">
        <v>787</v>
      </c>
      <c r="D228" s="99" t="s">
        <v>259</v>
      </c>
      <c r="E228" s="100" t="s">
        <v>126</v>
      </c>
      <c r="F228" s="105">
        <v>1</v>
      </c>
      <c r="G228" s="194"/>
      <c r="H228" s="7">
        <f t="shared" si="10"/>
        <v>0</v>
      </c>
      <c r="I228" s="103" t="e">
        <f t="shared" si="9"/>
        <v>#DIV/0!</v>
      </c>
    </row>
    <row r="229" spans="1:9" x14ac:dyDescent="0.25">
      <c r="A229" s="19" t="s">
        <v>420</v>
      </c>
      <c r="B229" s="10" t="s">
        <v>421</v>
      </c>
      <c r="C229" s="93" t="s">
        <v>787</v>
      </c>
      <c r="D229" s="107" t="s">
        <v>422</v>
      </c>
      <c r="E229" s="108" t="s">
        <v>214</v>
      </c>
      <c r="F229" s="105">
        <v>1</v>
      </c>
      <c r="G229" s="195"/>
      <c r="H229" s="8">
        <f t="shared" si="10"/>
        <v>0</v>
      </c>
      <c r="I229" s="110" t="e">
        <f t="shared" si="9"/>
        <v>#DIV/0!</v>
      </c>
    </row>
    <row r="230" spans="1:9" x14ac:dyDescent="0.25">
      <c r="A230" s="117" t="s">
        <v>423</v>
      </c>
      <c r="B230" s="118"/>
      <c r="C230" s="119"/>
      <c r="D230" s="120" t="s">
        <v>424</v>
      </c>
      <c r="E230" s="91">
        <f>SUM(H230:H253)</f>
        <v>0</v>
      </c>
      <c r="F230" s="121"/>
      <c r="G230" s="121"/>
      <c r="H230" s="121"/>
      <c r="I230" s="92" t="e">
        <f>E230/$G$388</f>
        <v>#DIV/0!</v>
      </c>
    </row>
    <row r="231" spans="1:9" ht="30" x14ac:dyDescent="0.25">
      <c r="A231" s="16" t="s">
        <v>425</v>
      </c>
      <c r="B231" s="17" t="s">
        <v>426</v>
      </c>
      <c r="C231" s="93" t="s">
        <v>787</v>
      </c>
      <c r="D231" s="122" t="s">
        <v>427</v>
      </c>
      <c r="E231" s="123" t="s">
        <v>27</v>
      </c>
      <c r="F231" s="109">
        <v>4142.5</v>
      </c>
      <c r="G231" s="198"/>
      <c r="H231" s="18">
        <f t="shared" si="10"/>
        <v>0</v>
      </c>
      <c r="I231" s="124" t="e">
        <f t="shared" ref="I231:I253" si="11">H231/$G$388</f>
        <v>#DIV/0!</v>
      </c>
    </row>
    <row r="232" spans="1:9" x14ac:dyDescent="0.25">
      <c r="A232" s="19" t="s">
        <v>428</v>
      </c>
      <c r="B232" s="106" t="s">
        <v>429</v>
      </c>
      <c r="C232" s="93" t="s">
        <v>787</v>
      </c>
      <c r="D232" s="107" t="s">
        <v>430</v>
      </c>
      <c r="E232" s="108" t="s">
        <v>24</v>
      </c>
      <c r="F232" s="109">
        <v>879.95</v>
      </c>
      <c r="G232" s="195"/>
      <c r="H232" s="8">
        <f t="shared" si="10"/>
        <v>0</v>
      </c>
      <c r="I232" s="110" t="e">
        <f t="shared" si="11"/>
        <v>#DIV/0!</v>
      </c>
    </row>
    <row r="233" spans="1:9" x14ac:dyDescent="0.25">
      <c r="A233" s="19" t="s">
        <v>431</v>
      </c>
      <c r="B233" s="106" t="s">
        <v>66</v>
      </c>
      <c r="C233" s="93" t="s">
        <v>787</v>
      </c>
      <c r="D233" s="107" t="s">
        <v>67</v>
      </c>
      <c r="E233" s="108" t="s">
        <v>24</v>
      </c>
      <c r="F233" s="109">
        <v>879.95</v>
      </c>
      <c r="G233" s="195"/>
      <c r="H233" s="8">
        <f t="shared" si="10"/>
        <v>0</v>
      </c>
      <c r="I233" s="110" t="e">
        <f t="shared" si="11"/>
        <v>#DIV/0!</v>
      </c>
    </row>
    <row r="234" spans="1:9" x14ac:dyDescent="0.25">
      <c r="A234" s="19" t="s">
        <v>432</v>
      </c>
      <c r="B234" s="106">
        <v>10310</v>
      </c>
      <c r="C234" s="98" t="s">
        <v>790</v>
      </c>
      <c r="D234" s="107" t="s">
        <v>69</v>
      </c>
      <c r="E234" s="108" t="s">
        <v>70</v>
      </c>
      <c r="F234" s="109">
        <v>17599</v>
      </c>
      <c r="G234" s="195"/>
      <c r="H234" s="8">
        <f t="shared" si="10"/>
        <v>0</v>
      </c>
      <c r="I234" s="110" t="e">
        <f t="shared" si="11"/>
        <v>#DIV/0!</v>
      </c>
    </row>
    <row r="235" spans="1:9" x14ac:dyDescent="0.25">
      <c r="A235" s="19" t="s">
        <v>433</v>
      </c>
      <c r="B235" s="106" t="s">
        <v>72</v>
      </c>
      <c r="C235" s="93" t="s">
        <v>787</v>
      </c>
      <c r="D235" s="107" t="s">
        <v>73</v>
      </c>
      <c r="E235" s="108" t="s">
        <v>24</v>
      </c>
      <c r="F235" s="109">
        <v>879.95</v>
      </c>
      <c r="G235" s="195"/>
      <c r="H235" s="8">
        <f t="shared" si="10"/>
        <v>0</v>
      </c>
      <c r="I235" s="110" t="e">
        <f t="shared" si="11"/>
        <v>#DIV/0!</v>
      </c>
    </row>
    <row r="236" spans="1:9" x14ac:dyDescent="0.25">
      <c r="A236" s="19" t="s">
        <v>434</v>
      </c>
      <c r="B236" s="106">
        <v>10410</v>
      </c>
      <c r="C236" s="98" t="s">
        <v>790</v>
      </c>
      <c r="D236" s="107" t="s">
        <v>26</v>
      </c>
      <c r="E236" s="108" t="s">
        <v>27</v>
      </c>
      <c r="F236" s="109">
        <v>4142.5</v>
      </c>
      <c r="G236" s="195"/>
      <c r="H236" s="8">
        <f t="shared" si="10"/>
        <v>0</v>
      </c>
      <c r="I236" s="110" t="e">
        <f t="shared" si="11"/>
        <v>#DIV/0!</v>
      </c>
    </row>
    <row r="237" spans="1:9" x14ac:dyDescent="0.25">
      <c r="A237" s="19" t="s">
        <v>435</v>
      </c>
      <c r="B237" s="128" t="s">
        <v>32</v>
      </c>
      <c r="C237" s="93" t="s">
        <v>787</v>
      </c>
      <c r="D237" s="107" t="s">
        <v>33</v>
      </c>
      <c r="E237" s="108" t="s">
        <v>24</v>
      </c>
      <c r="F237" s="109">
        <v>207.13</v>
      </c>
      <c r="G237" s="195"/>
      <c r="H237" s="8">
        <f t="shared" si="10"/>
        <v>0</v>
      </c>
      <c r="I237" s="110" t="e">
        <f t="shared" si="11"/>
        <v>#DIV/0!</v>
      </c>
    </row>
    <row r="238" spans="1:9" ht="30" x14ac:dyDescent="0.25">
      <c r="A238" s="19" t="s">
        <v>436</v>
      </c>
      <c r="B238" s="106" t="s">
        <v>437</v>
      </c>
      <c r="C238" s="93" t="s">
        <v>787</v>
      </c>
      <c r="D238" s="107" t="s">
        <v>438</v>
      </c>
      <c r="E238" s="108" t="s">
        <v>91</v>
      </c>
      <c r="F238" s="109">
        <v>700</v>
      </c>
      <c r="G238" s="195"/>
      <c r="H238" s="8">
        <f t="shared" si="10"/>
        <v>0</v>
      </c>
      <c r="I238" s="110" t="e">
        <f t="shared" si="11"/>
        <v>#DIV/0!</v>
      </c>
    </row>
    <row r="239" spans="1:9" ht="30" x14ac:dyDescent="0.25">
      <c r="A239" s="19" t="s">
        <v>439</v>
      </c>
      <c r="B239" s="106" t="s">
        <v>440</v>
      </c>
      <c r="C239" s="93" t="s">
        <v>787</v>
      </c>
      <c r="D239" s="107" t="s">
        <v>441</v>
      </c>
      <c r="E239" s="108" t="s">
        <v>91</v>
      </c>
      <c r="F239" s="109">
        <v>90</v>
      </c>
      <c r="G239" s="195"/>
      <c r="H239" s="8">
        <f t="shared" si="10"/>
        <v>0</v>
      </c>
      <c r="I239" s="110" t="e">
        <f t="shared" si="11"/>
        <v>#DIV/0!</v>
      </c>
    </row>
    <row r="240" spans="1:9" ht="30" x14ac:dyDescent="0.25">
      <c r="A240" s="19" t="s">
        <v>442</v>
      </c>
      <c r="B240" s="106" t="s">
        <v>443</v>
      </c>
      <c r="C240" s="93" t="s">
        <v>787</v>
      </c>
      <c r="D240" s="107" t="s">
        <v>444</v>
      </c>
      <c r="E240" s="108" t="s">
        <v>27</v>
      </c>
      <c r="F240" s="109">
        <v>2162.5</v>
      </c>
      <c r="G240" s="195"/>
      <c r="H240" s="8">
        <f t="shared" si="10"/>
        <v>0</v>
      </c>
      <c r="I240" s="110" t="e">
        <f t="shared" si="11"/>
        <v>#DIV/0!</v>
      </c>
    </row>
    <row r="241" spans="1:9" x14ac:dyDescent="0.25">
      <c r="A241" s="19" t="s">
        <v>445</v>
      </c>
      <c r="B241" s="128">
        <v>10470</v>
      </c>
      <c r="C241" s="98" t="s">
        <v>790</v>
      </c>
      <c r="D241" s="107" t="s">
        <v>446</v>
      </c>
      <c r="E241" s="108" t="s">
        <v>24</v>
      </c>
      <c r="F241" s="109">
        <v>44.57</v>
      </c>
      <c r="G241" s="195"/>
      <c r="H241" s="8">
        <f t="shared" si="10"/>
        <v>0</v>
      </c>
      <c r="I241" s="110" t="e">
        <f t="shared" si="11"/>
        <v>#DIV/0!</v>
      </c>
    </row>
    <row r="242" spans="1:9" x14ac:dyDescent="0.25">
      <c r="A242" s="19" t="s">
        <v>447</v>
      </c>
      <c r="B242" s="106" t="s">
        <v>448</v>
      </c>
      <c r="C242" s="93" t="s">
        <v>787</v>
      </c>
      <c r="D242" s="107" t="s">
        <v>449</v>
      </c>
      <c r="E242" s="108" t="s">
        <v>91</v>
      </c>
      <c r="F242" s="109">
        <v>40</v>
      </c>
      <c r="G242" s="195"/>
      <c r="H242" s="8">
        <f t="shared" si="10"/>
        <v>0</v>
      </c>
      <c r="I242" s="110" t="e">
        <f t="shared" si="11"/>
        <v>#DIV/0!</v>
      </c>
    </row>
    <row r="243" spans="1:9" ht="30" x14ac:dyDescent="0.25">
      <c r="A243" s="19" t="s">
        <v>450</v>
      </c>
      <c r="B243" s="106" t="s">
        <v>451</v>
      </c>
      <c r="C243" s="93" t="s">
        <v>787</v>
      </c>
      <c r="D243" s="107" t="s">
        <v>452</v>
      </c>
      <c r="E243" s="108" t="s">
        <v>24</v>
      </c>
      <c r="F243" s="109">
        <v>828.5</v>
      </c>
      <c r="G243" s="195"/>
      <c r="H243" s="8">
        <f t="shared" si="10"/>
        <v>0</v>
      </c>
      <c r="I243" s="110" t="e">
        <f t="shared" si="11"/>
        <v>#DIV/0!</v>
      </c>
    </row>
    <row r="244" spans="1:9" x14ac:dyDescent="0.25">
      <c r="A244" s="19" t="s">
        <v>453</v>
      </c>
      <c r="B244" s="24" t="s">
        <v>44</v>
      </c>
      <c r="C244" s="93" t="s">
        <v>787</v>
      </c>
      <c r="D244" s="107" t="s">
        <v>45</v>
      </c>
      <c r="E244" s="108" t="s">
        <v>24</v>
      </c>
      <c r="F244" s="109">
        <v>207.13</v>
      </c>
      <c r="G244" s="195"/>
      <c r="H244" s="8">
        <f t="shared" si="10"/>
        <v>0</v>
      </c>
      <c r="I244" s="110" t="e">
        <f t="shared" si="11"/>
        <v>#DIV/0!</v>
      </c>
    </row>
    <row r="245" spans="1:9" x14ac:dyDescent="0.25">
      <c r="A245" s="19" t="s">
        <v>454</v>
      </c>
      <c r="B245" s="106" t="s">
        <v>455</v>
      </c>
      <c r="C245" s="93" t="s">
        <v>787</v>
      </c>
      <c r="D245" s="107" t="s">
        <v>456</v>
      </c>
      <c r="E245" s="108" t="s">
        <v>24</v>
      </c>
      <c r="F245" s="109">
        <v>207.13</v>
      </c>
      <c r="G245" s="195"/>
      <c r="H245" s="8">
        <f t="shared" si="10"/>
        <v>0</v>
      </c>
      <c r="I245" s="110" t="e">
        <f t="shared" si="11"/>
        <v>#DIV/0!</v>
      </c>
    </row>
    <row r="246" spans="1:9" x14ac:dyDescent="0.25">
      <c r="A246" s="19" t="s">
        <v>457</v>
      </c>
      <c r="B246" s="106" t="s">
        <v>458</v>
      </c>
      <c r="C246" s="93" t="s">
        <v>787</v>
      </c>
      <c r="D246" s="107" t="s">
        <v>459</v>
      </c>
      <c r="E246" s="108" t="s">
        <v>27</v>
      </c>
      <c r="F246" s="109">
        <v>4142.5</v>
      </c>
      <c r="G246" s="195"/>
      <c r="H246" s="8">
        <f t="shared" si="10"/>
        <v>0</v>
      </c>
      <c r="I246" s="110" t="e">
        <f t="shared" si="11"/>
        <v>#DIV/0!</v>
      </c>
    </row>
    <row r="247" spans="1:9" x14ac:dyDescent="0.25">
      <c r="A247" s="19" t="s">
        <v>460</v>
      </c>
      <c r="B247" s="106" t="s">
        <v>461</v>
      </c>
      <c r="C247" s="93" t="s">
        <v>787</v>
      </c>
      <c r="D247" s="107" t="s">
        <v>462</v>
      </c>
      <c r="E247" s="108" t="s">
        <v>27</v>
      </c>
      <c r="F247" s="109">
        <v>1477.48</v>
      </c>
      <c r="G247" s="195"/>
      <c r="H247" s="25">
        <f t="shared" si="10"/>
        <v>0</v>
      </c>
      <c r="I247" s="110" t="e">
        <f t="shared" si="11"/>
        <v>#DIV/0!</v>
      </c>
    </row>
    <row r="248" spans="1:9" x14ac:dyDescent="0.25">
      <c r="A248" s="19" t="s">
        <v>463</v>
      </c>
      <c r="B248" s="106" t="s">
        <v>464</v>
      </c>
      <c r="C248" s="93" t="s">
        <v>787</v>
      </c>
      <c r="D248" s="107" t="s">
        <v>465</v>
      </c>
      <c r="E248" s="108" t="s">
        <v>27</v>
      </c>
      <c r="F248" s="109">
        <v>104.52</v>
      </c>
      <c r="G248" s="195"/>
      <c r="H248" s="25">
        <f t="shared" si="10"/>
        <v>0</v>
      </c>
      <c r="I248" s="110" t="e">
        <f t="shared" si="11"/>
        <v>#DIV/0!</v>
      </c>
    </row>
    <row r="249" spans="1:9" x14ac:dyDescent="0.25">
      <c r="A249" s="19" t="s">
        <v>466</v>
      </c>
      <c r="B249" s="106" t="s">
        <v>96</v>
      </c>
      <c r="C249" s="93" t="s">
        <v>787</v>
      </c>
      <c r="D249" s="107" t="s">
        <v>97</v>
      </c>
      <c r="E249" s="108" t="s">
        <v>27</v>
      </c>
      <c r="F249" s="109">
        <v>248.6</v>
      </c>
      <c r="G249" s="195"/>
      <c r="H249" s="25">
        <f t="shared" si="10"/>
        <v>0</v>
      </c>
      <c r="I249" s="110" t="e">
        <f t="shared" si="11"/>
        <v>#DIV/0!</v>
      </c>
    </row>
    <row r="250" spans="1:9" x14ac:dyDescent="0.25">
      <c r="A250" s="19" t="s">
        <v>467</v>
      </c>
      <c r="B250" s="106" t="s">
        <v>99</v>
      </c>
      <c r="C250" s="93" t="s">
        <v>787</v>
      </c>
      <c r="D250" s="107" t="s">
        <v>100</v>
      </c>
      <c r="E250" s="108" t="s">
        <v>27</v>
      </c>
      <c r="F250" s="109">
        <v>248.6</v>
      </c>
      <c r="G250" s="195"/>
      <c r="H250" s="25">
        <f t="shared" si="10"/>
        <v>0</v>
      </c>
      <c r="I250" s="110" t="e">
        <f t="shared" si="11"/>
        <v>#DIV/0!</v>
      </c>
    </row>
    <row r="251" spans="1:9" x14ac:dyDescent="0.25">
      <c r="A251" s="19" t="s">
        <v>468</v>
      </c>
      <c r="B251" s="6" t="s">
        <v>469</v>
      </c>
      <c r="C251" s="93" t="s">
        <v>787</v>
      </c>
      <c r="D251" s="107" t="s">
        <v>470</v>
      </c>
      <c r="E251" s="108" t="s">
        <v>27</v>
      </c>
      <c r="F251" s="109">
        <v>248.6</v>
      </c>
      <c r="G251" s="195"/>
      <c r="H251" s="25">
        <f t="shared" si="10"/>
        <v>0</v>
      </c>
      <c r="I251" s="110" t="e">
        <f t="shared" si="11"/>
        <v>#DIV/0!</v>
      </c>
    </row>
    <row r="252" spans="1:9" ht="30" x14ac:dyDescent="0.25">
      <c r="A252" s="19" t="s">
        <v>471</v>
      </c>
      <c r="B252" s="106" t="s">
        <v>472</v>
      </c>
      <c r="C252" s="93" t="s">
        <v>787</v>
      </c>
      <c r="D252" s="107" t="s">
        <v>473</v>
      </c>
      <c r="E252" s="108" t="s">
        <v>27</v>
      </c>
      <c r="F252" s="109">
        <v>11</v>
      </c>
      <c r="G252" s="195"/>
      <c r="H252" s="25">
        <f t="shared" si="10"/>
        <v>0</v>
      </c>
      <c r="I252" s="110" t="e">
        <f t="shared" si="11"/>
        <v>#DIV/0!</v>
      </c>
    </row>
    <row r="253" spans="1:9" x14ac:dyDescent="0.25">
      <c r="A253" s="19" t="s">
        <v>474</v>
      </c>
      <c r="B253" s="10" t="s">
        <v>228</v>
      </c>
      <c r="C253" s="93" t="s">
        <v>787</v>
      </c>
      <c r="D253" s="107" t="s">
        <v>229</v>
      </c>
      <c r="E253" s="108" t="s">
        <v>27</v>
      </c>
      <c r="F253" s="109">
        <v>11</v>
      </c>
      <c r="G253" s="195"/>
      <c r="H253" s="25">
        <f t="shared" si="10"/>
        <v>0</v>
      </c>
      <c r="I253" s="110" t="e">
        <f t="shared" si="11"/>
        <v>#DIV/0!</v>
      </c>
    </row>
    <row r="254" spans="1:9" x14ac:dyDescent="0.25">
      <c r="A254" s="117" t="s">
        <v>475</v>
      </c>
      <c r="B254" s="118"/>
      <c r="C254" s="119"/>
      <c r="D254" s="120" t="s">
        <v>476</v>
      </c>
      <c r="E254" s="91">
        <f>SUM(H254:H318)</f>
        <v>0</v>
      </c>
      <c r="F254" s="121"/>
      <c r="G254" s="121"/>
      <c r="H254" s="121"/>
      <c r="I254" s="92" t="e">
        <f>E254/$G$388</f>
        <v>#DIV/0!</v>
      </c>
    </row>
    <row r="255" spans="1:9" x14ac:dyDescent="0.25">
      <c r="A255" s="19" t="s">
        <v>477</v>
      </c>
      <c r="B255" s="6" t="s">
        <v>478</v>
      </c>
      <c r="C255" s="98" t="s">
        <v>788</v>
      </c>
      <c r="D255" s="99" t="s">
        <v>479</v>
      </c>
      <c r="E255" s="100" t="s">
        <v>126</v>
      </c>
      <c r="F255" s="101">
        <v>1</v>
      </c>
      <c r="G255" s="194"/>
      <c r="H255" s="7">
        <f t="shared" si="10"/>
        <v>0</v>
      </c>
      <c r="I255" s="103" t="e">
        <f t="shared" ref="I255:I286" si="12">H255/$G$388</f>
        <v>#DIV/0!</v>
      </c>
    </row>
    <row r="256" spans="1:9" ht="30" x14ac:dyDescent="0.25">
      <c r="A256" s="19" t="s">
        <v>480</v>
      </c>
      <c r="B256" s="6">
        <v>90371</v>
      </c>
      <c r="C256" s="98" t="s">
        <v>789</v>
      </c>
      <c r="D256" s="99" t="s">
        <v>481</v>
      </c>
      <c r="E256" s="100" t="s">
        <v>126</v>
      </c>
      <c r="F256" s="101">
        <v>2</v>
      </c>
      <c r="G256" s="194"/>
      <c r="H256" s="7">
        <f t="shared" si="10"/>
        <v>0</v>
      </c>
      <c r="I256" s="103" t="e">
        <f t="shared" si="12"/>
        <v>#DIV/0!</v>
      </c>
    </row>
    <row r="257" spans="1:9" ht="30" x14ac:dyDescent="0.25">
      <c r="A257" s="19" t="s">
        <v>482</v>
      </c>
      <c r="B257" s="6" t="s">
        <v>483</v>
      </c>
      <c r="C257" s="93" t="s">
        <v>787</v>
      </c>
      <c r="D257" s="99" t="s">
        <v>484</v>
      </c>
      <c r="E257" s="100" t="s">
        <v>126</v>
      </c>
      <c r="F257" s="101">
        <v>1</v>
      </c>
      <c r="G257" s="194"/>
      <c r="H257" s="7">
        <f t="shared" si="10"/>
        <v>0</v>
      </c>
      <c r="I257" s="103" t="e">
        <f t="shared" si="12"/>
        <v>#DIV/0!</v>
      </c>
    </row>
    <row r="258" spans="1:9" x14ac:dyDescent="0.25">
      <c r="A258" s="19" t="s">
        <v>485</v>
      </c>
      <c r="B258" s="6" t="s">
        <v>194</v>
      </c>
      <c r="C258" s="93" t="s">
        <v>787</v>
      </c>
      <c r="D258" s="99" t="s">
        <v>195</v>
      </c>
      <c r="E258" s="100" t="s">
        <v>91</v>
      </c>
      <c r="F258" s="101">
        <v>90.99</v>
      </c>
      <c r="G258" s="194"/>
      <c r="H258" s="7">
        <f t="shared" si="10"/>
        <v>0</v>
      </c>
      <c r="I258" s="103" t="e">
        <f t="shared" si="12"/>
        <v>#DIV/0!</v>
      </c>
    </row>
    <row r="259" spans="1:9" ht="45" x14ac:dyDescent="0.25">
      <c r="A259" s="19" t="s">
        <v>486</v>
      </c>
      <c r="B259" s="6">
        <v>91786</v>
      </c>
      <c r="C259" s="98" t="s">
        <v>789</v>
      </c>
      <c r="D259" s="99" t="s">
        <v>197</v>
      </c>
      <c r="E259" s="100" t="s">
        <v>91</v>
      </c>
      <c r="F259" s="101">
        <v>13.95</v>
      </c>
      <c r="G259" s="194"/>
      <c r="H259" s="7">
        <f t="shared" si="10"/>
        <v>0</v>
      </c>
      <c r="I259" s="103" t="e">
        <f t="shared" si="12"/>
        <v>#DIV/0!</v>
      </c>
    </row>
    <row r="260" spans="1:9" x14ac:dyDescent="0.25">
      <c r="A260" s="19" t="s">
        <v>487</v>
      </c>
      <c r="B260" s="6" t="s">
        <v>203</v>
      </c>
      <c r="C260" s="93" t="s">
        <v>787</v>
      </c>
      <c r="D260" s="99" t="s">
        <v>204</v>
      </c>
      <c r="E260" s="100" t="s">
        <v>91</v>
      </c>
      <c r="F260" s="101">
        <v>31.89</v>
      </c>
      <c r="G260" s="194"/>
      <c r="H260" s="7">
        <f t="shared" si="10"/>
        <v>0</v>
      </c>
      <c r="I260" s="103" t="e">
        <f t="shared" si="12"/>
        <v>#DIV/0!</v>
      </c>
    </row>
    <row r="261" spans="1:9" x14ac:dyDescent="0.25">
      <c r="A261" s="19" t="s">
        <v>488</v>
      </c>
      <c r="B261" s="6" t="s">
        <v>489</v>
      </c>
      <c r="C261" s="93" t="s">
        <v>787</v>
      </c>
      <c r="D261" s="99" t="s">
        <v>490</v>
      </c>
      <c r="E261" s="100" t="s">
        <v>91</v>
      </c>
      <c r="F261" s="101">
        <v>25.43</v>
      </c>
      <c r="G261" s="194"/>
      <c r="H261" s="7">
        <f t="shared" si="10"/>
        <v>0</v>
      </c>
      <c r="I261" s="103" t="e">
        <f t="shared" si="12"/>
        <v>#DIV/0!</v>
      </c>
    </row>
    <row r="262" spans="1:9" x14ac:dyDescent="0.25">
      <c r="A262" s="19" t="s">
        <v>491</v>
      </c>
      <c r="B262" s="11" t="s">
        <v>124</v>
      </c>
      <c r="C262" s="98" t="s">
        <v>788</v>
      </c>
      <c r="D262" s="99" t="s">
        <v>125</v>
      </c>
      <c r="E262" s="100" t="s">
        <v>126</v>
      </c>
      <c r="F262" s="101">
        <v>15</v>
      </c>
      <c r="G262" s="196"/>
      <c r="H262" s="12">
        <f t="shared" si="10"/>
        <v>0</v>
      </c>
      <c r="I262" s="112" t="e">
        <f t="shared" si="12"/>
        <v>#DIV/0!</v>
      </c>
    </row>
    <row r="263" spans="1:9" ht="45" x14ac:dyDescent="0.25">
      <c r="A263" s="19" t="s">
        <v>492</v>
      </c>
      <c r="B263" s="11">
        <v>91794</v>
      </c>
      <c r="C263" s="98" t="s">
        <v>789</v>
      </c>
      <c r="D263" s="99" t="s">
        <v>151</v>
      </c>
      <c r="E263" s="100" t="s">
        <v>91</v>
      </c>
      <c r="F263" s="101">
        <v>77.650000000000006</v>
      </c>
      <c r="G263" s="196"/>
      <c r="H263" s="12">
        <f t="shared" si="10"/>
        <v>0</v>
      </c>
      <c r="I263" s="112" t="e">
        <f t="shared" si="12"/>
        <v>#DIV/0!</v>
      </c>
    </row>
    <row r="264" spans="1:9" ht="45" x14ac:dyDescent="0.25">
      <c r="A264" s="19" t="s">
        <v>493</v>
      </c>
      <c r="B264" s="11">
        <v>91795</v>
      </c>
      <c r="C264" s="98" t="s">
        <v>789</v>
      </c>
      <c r="D264" s="99" t="s">
        <v>149</v>
      </c>
      <c r="E264" s="100" t="s">
        <v>91</v>
      </c>
      <c r="F264" s="101">
        <v>45.96</v>
      </c>
      <c r="G264" s="196"/>
      <c r="H264" s="12">
        <f t="shared" si="10"/>
        <v>0</v>
      </c>
      <c r="I264" s="112" t="e">
        <f t="shared" si="12"/>
        <v>#DIV/0!</v>
      </c>
    </row>
    <row r="265" spans="1:9" ht="45" x14ac:dyDescent="0.25">
      <c r="A265" s="19" t="s">
        <v>494</v>
      </c>
      <c r="B265" s="11">
        <v>91796</v>
      </c>
      <c r="C265" s="98" t="s">
        <v>789</v>
      </c>
      <c r="D265" s="99" t="s">
        <v>495</v>
      </c>
      <c r="E265" s="100" t="s">
        <v>91</v>
      </c>
      <c r="F265" s="101">
        <v>7.5</v>
      </c>
      <c r="G265" s="196"/>
      <c r="H265" s="12">
        <f t="shared" si="10"/>
        <v>0</v>
      </c>
      <c r="I265" s="112" t="e">
        <f t="shared" si="12"/>
        <v>#DIV/0!</v>
      </c>
    </row>
    <row r="266" spans="1:9" x14ac:dyDescent="0.25">
      <c r="A266" s="19" t="s">
        <v>496</v>
      </c>
      <c r="B266" s="6" t="s">
        <v>497</v>
      </c>
      <c r="C266" s="93" t="s">
        <v>787</v>
      </c>
      <c r="D266" s="99" t="s">
        <v>498</v>
      </c>
      <c r="E266" s="100" t="s">
        <v>126</v>
      </c>
      <c r="F266" s="101">
        <v>1</v>
      </c>
      <c r="G266" s="194"/>
      <c r="H266" s="7">
        <f t="shared" si="10"/>
        <v>0</v>
      </c>
      <c r="I266" s="103" t="e">
        <f t="shared" si="12"/>
        <v>#DIV/0!</v>
      </c>
    </row>
    <row r="267" spans="1:9" x14ac:dyDescent="0.25">
      <c r="A267" s="19" t="s">
        <v>499</v>
      </c>
      <c r="B267" s="6" t="s">
        <v>500</v>
      </c>
      <c r="C267" s="93" t="s">
        <v>787</v>
      </c>
      <c r="D267" s="99" t="s">
        <v>501</v>
      </c>
      <c r="E267" s="100" t="s">
        <v>91</v>
      </c>
      <c r="F267" s="101">
        <v>48</v>
      </c>
      <c r="G267" s="194"/>
      <c r="H267" s="7">
        <f t="shared" si="10"/>
        <v>0</v>
      </c>
      <c r="I267" s="103" t="e">
        <f t="shared" si="12"/>
        <v>#DIV/0!</v>
      </c>
    </row>
    <row r="268" spans="1:9" x14ac:dyDescent="0.25">
      <c r="A268" s="19" t="s">
        <v>502</v>
      </c>
      <c r="B268" s="6" t="s">
        <v>22</v>
      </c>
      <c r="C268" s="93" t="s">
        <v>787</v>
      </c>
      <c r="D268" s="99" t="s">
        <v>23</v>
      </c>
      <c r="E268" s="100" t="s">
        <v>24</v>
      </c>
      <c r="F268" s="101">
        <v>28.85</v>
      </c>
      <c r="G268" s="194"/>
      <c r="H268" s="7">
        <f t="shared" si="10"/>
        <v>0</v>
      </c>
      <c r="I268" s="103" t="e">
        <f t="shared" si="12"/>
        <v>#DIV/0!</v>
      </c>
    </row>
    <row r="269" spans="1:9" x14ac:dyDescent="0.25">
      <c r="A269" s="19" t="s">
        <v>503</v>
      </c>
      <c r="B269" s="6">
        <v>10410</v>
      </c>
      <c r="C269" s="98" t="s">
        <v>790</v>
      </c>
      <c r="D269" s="99" t="s">
        <v>26</v>
      </c>
      <c r="E269" s="100" t="s">
        <v>27</v>
      </c>
      <c r="F269" s="101">
        <v>7.49</v>
      </c>
      <c r="G269" s="194"/>
      <c r="H269" s="7">
        <f t="shared" si="10"/>
        <v>0</v>
      </c>
      <c r="I269" s="103" t="e">
        <f t="shared" si="12"/>
        <v>#DIV/0!</v>
      </c>
    </row>
    <row r="270" spans="1:9" x14ac:dyDescent="0.25">
      <c r="A270" s="19" t="s">
        <v>504</v>
      </c>
      <c r="B270" s="6" t="s">
        <v>29</v>
      </c>
      <c r="C270" s="98" t="s">
        <v>788</v>
      </c>
      <c r="D270" s="99" t="s">
        <v>30</v>
      </c>
      <c r="E270" s="100" t="s">
        <v>27</v>
      </c>
      <c r="F270" s="101">
        <v>0.37</v>
      </c>
      <c r="G270" s="194"/>
      <c r="H270" s="7">
        <f t="shared" si="10"/>
        <v>0</v>
      </c>
      <c r="I270" s="103" t="e">
        <f t="shared" si="12"/>
        <v>#DIV/0!</v>
      </c>
    </row>
    <row r="271" spans="1:9" x14ac:dyDescent="0.25">
      <c r="A271" s="19" t="s">
        <v>505</v>
      </c>
      <c r="B271" s="6" t="s">
        <v>47</v>
      </c>
      <c r="C271" s="93" t="s">
        <v>787</v>
      </c>
      <c r="D271" s="99" t="s">
        <v>48</v>
      </c>
      <c r="E271" s="100" t="s">
        <v>27</v>
      </c>
      <c r="F271" s="101">
        <v>193.79</v>
      </c>
      <c r="G271" s="194"/>
      <c r="H271" s="7">
        <f t="shared" si="10"/>
        <v>0</v>
      </c>
      <c r="I271" s="103" t="e">
        <f t="shared" si="12"/>
        <v>#DIV/0!</v>
      </c>
    </row>
    <row r="272" spans="1:9" x14ac:dyDescent="0.25">
      <c r="A272" s="19" t="s">
        <v>506</v>
      </c>
      <c r="B272" s="6" t="s">
        <v>50</v>
      </c>
      <c r="C272" s="93" t="s">
        <v>787</v>
      </c>
      <c r="D272" s="99" t="s">
        <v>51</v>
      </c>
      <c r="E272" s="100" t="s">
        <v>52</v>
      </c>
      <c r="F272" s="101">
        <v>1882.19</v>
      </c>
      <c r="G272" s="194"/>
      <c r="H272" s="7">
        <f t="shared" si="10"/>
        <v>0</v>
      </c>
      <c r="I272" s="103" t="e">
        <f t="shared" si="12"/>
        <v>#DIV/0!</v>
      </c>
    </row>
    <row r="273" spans="1:9" x14ac:dyDescent="0.25">
      <c r="A273" s="19" t="s">
        <v>507</v>
      </c>
      <c r="B273" s="6" t="s">
        <v>508</v>
      </c>
      <c r="C273" s="93" t="s">
        <v>787</v>
      </c>
      <c r="D273" s="99" t="s">
        <v>509</v>
      </c>
      <c r="E273" s="100" t="s">
        <v>24</v>
      </c>
      <c r="F273" s="101">
        <v>11.11</v>
      </c>
      <c r="G273" s="194"/>
      <c r="H273" s="7">
        <f t="shared" ref="H273:H336" si="13">ROUND(G273*F273,2)</f>
        <v>0</v>
      </c>
      <c r="I273" s="103" t="e">
        <f t="shared" si="12"/>
        <v>#DIV/0!</v>
      </c>
    </row>
    <row r="274" spans="1:9" x14ac:dyDescent="0.25">
      <c r="A274" s="19" t="s">
        <v>510</v>
      </c>
      <c r="B274" s="6" t="s">
        <v>57</v>
      </c>
      <c r="C274" s="93" t="s">
        <v>787</v>
      </c>
      <c r="D274" s="99" t="s">
        <v>58</v>
      </c>
      <c r="E274" s="100" t="s">
        <v>24</v>
      </c>
      <c r="F274" s="101">
        <v>11.11</v>
      </c>
      <c r="G274" s="194"/>
      <c r="H274" s="7">
        <f t="shared" si="13"/>
        <v>0</v>
      </c>
      <c r="I274" s="103" t="e">
        <f t="shared" si="12"/>
        <v>#DIV/0!</v>
      </c>
    </row>
    <row r="275" spans="1:9" ht="30" x14ac:dyDescent="0.25">
      <c r="A275" s="19" t="s">
        <v>511</v>
      </c>
      <c r="B275" s="6" t="s">
        <v>60</v>
      </c>
      <c r="C275" s="93" t="s">
        <v>787</v>
      </c>
      <c r="D275" s="99" t="s">
        <v>61</v>
      </c>
      <c r="E275" s="100" t="s">
        <v>27</v>
      </c>
      <c r="F275" s="101">
        <v>17.64</v>
      </c>
      <c r="G275" s="194"/>
      <c r="H275" s="7">
        <f t="shared" si="13"/>
        <v>0</v>
      </c>
      <c r="I275" s="103" t="e">
        <f t="shared" si="12"/>
        <v>#DIV/0!</v>
      </c>
    </row>
    <row r="276" spans="1:9" x14ac:dyDescent="0.25">
      <c r="A276" s="19" t="s">
        <v>512</v>
      </c>
      <c r="B276" s="6" t="s">
        <v>63</v>
      </c>
      <c r="C276" s="93" t="s">
        <v>787</v>
      </c>
      <c r="D276" s="99" t="s">
        <v>64</v>
      </c>
      <c r="E276" s="100" t="s">
        <v>24</v>
      </c>
      <c r="F276" s="101">
        <v>4.25</v>
      </c>
      <c r="G276" s="194"/>
      <c r="H276" s="7">
        <f t="shared" si="13"/>
        <v>0</v>
      </c>
      <c r="I276" s="103" t="e">
        <f t="shared" si="12"/>
        <v>#DIV/0!</v>
      </c>
    </row>
    <row r="277" spans="1:9" x14ac:dyDescent="0.25">
      <c r="A277" s="19" t="s">
        <v>513</v>
      </c>
      <c r="B277" s="6" t="s">
        <v>66</v>
      </c>
      <c r="C277" s="93" t="s">
        <v>787</v>
      </c>
      <c r="D277" s="99" t="s">
        <v>67</v>
      </c>
      <c r="E277" s="100" t="s">
        <v>24</v>
      </c>
      <c r="F277" s="101">
        <v>57.25</v>
      </c>
      <c r="G277" s="194"/>
      <c r="H277" s="7">
        <f t="shared" si="13"/>
        <v>0</v>
      </c>
      <c r="I277" s="103" t="e">
        <f t="shared" si="12"/>
        <v>#DIV/0!</v>
      </c>
    </row>
    <row r="278" spans="1:9" x14ac:dyDescent="0.25">
      <c r="A278" s="19" t="s">
        <v>514</v>
      </c>
      <c r="B278" s="6">
        <v>10310</v>
      </c>
      <c r="C278" s="98" t="s">
        <v>790</v>
      </c>
      <c r="D278" s="99" t="s">
        <v>69</v>
      </c>
      <c r="E278" s="100" t="s">
        <v>70</v>
      </c>
      <c r="F278" s="101">
        <v>1145</v>
      </c>
      <c r="G278" s="194"/>
      <c r="H278" s="7">
        <f t="shared" si="13"/>
        <v>0</v>
      </c>
      <c r="I278" s="103" t="e">
        <f t="shared" si="12"/>
        <v>#DIV/0!</v>
      </c>
    </row>
    <row r="279" spans="1:9" x14ac:dyDescent="0.25">
      <c r="A279" s="19" t="s">
        <v>515</v>
      </c>
      <c r="B279" s="6" t="s">
        <v>72</v>
      </c>
      <c r="C279" s="93" t="s">
        <v>787</v>
      </c>
      <c r="D279" s="99" t="s">
        <v>73</v>
      </c>
      <c r="E279" s="100" t="s">
        <v>24</v>
      </c>
      <c r="F279" s="101">
        <v>59.9</v>
      </c>
      <c r="G279" s="194"/>
      <c r="H279" s="7">
        <f t="shared" si="13"/>
        <v>0</v>
      </c>
      <c r="I279" s="103" t="e">
        <f t="shared" si="12"/>
        <v>#DIV/0!</v>
      </c>
    </row>
    <row r="280" spans="1:9" ht="30" x14ac:dyDescent="0.25">
      <c r="A280" s="19" t="s">
        <v>516</v>
      </c>
      <c r="B280" s="6">
        <v>101570</v>
      </c>
      <c r="C280" s="98" t="s">
        <v>789</v>
      </c>
      <c r="D280" s="99" t="s">
        <v>517</v>
      </c>
      <c r="E280" s="100" t="s">
        <v>27</v>
      </c>
      <c r="F280" s="101">
        <v>73.319999999999993</v>
      </c>
      <c r="G280" s="194"/>
      <c r="H280" s="7">
        <f t="shared" si="13"/>
        <v>0</v>
      </c>
      <c r="I280" s="103" t="e">
        <f t="shared" si="12"/>
        <v>#DIV/0!</v>
      </c>
    </row>
    <row r="281" spans="1:9" ht="30" x14ac:dyDescent="0.25">
      <c r="A281" s="19" t="s">
        <v>518</v>
      </c>
      <c r="B281" s="6">
        <v>98525</v>
      </c>
      <c r="C281" s="98" t="s">
        <v>789</v>
      </c>
      <c r="D281" s="99" t="s">
        <v>519</v>
      </c>
      <c r="E281" s="100" t="s">
        <v>27</v>
      </c>
      <c r="F281" s="102">
        <v>2908.62</v>
      </c>
      <c r="G281" s="194"/>
      <c r="H281" s="7">
        <f t="shared" si="13"/>
        <v>0</v>
      </c>
      <c r="I281" s="103" t="e">
        <f t="shared" si="12"/>
        <v>#DIV/0!</v>
      </c>
    </row>
    <row r="282" spans="1:9" x14ac:dyDescent="0.25">
      <c r="A282" s="19" t="s">
        <v>520</v>
      </c>
      <c r="B282" s="26">
        <v>170132</v>
      </c>
      <c r="C282" s="98" t="s">
        <v>790</v>
      </c>
      <c r="D282" s="99" t="s">
        <v>521</v>
      </c>
      <c r="E282" s="100" t="s">
        <v>91</v>
      </c>
      <c r="F282" s="101">
        <v>416.1</v>
      </c>
      <c r="G282" s="194"/>
      <c r="H282" s="7">
        <f t="shared" si="13"/>
        <v>0</v>
      </c>
      <c r="I282" s="103" t="e">
        <f t="shared" si="12"/>
        <v>#DIV/0!</v>
      </c>
    </row>
    <row r="283" spans="1:9" x14ac:dyDescent="0.25">
      <c r="A283" s="19" t="s">
        <v>522</v>
      </c>
      <c r="B283" s="106">
        <v>170136</v>
      </c>
      <c r="C283" s="98" t="s">
        <v>790</v>
      </c>
      <c r="D283" s="107" t="s">
        <v>523</v>
      </c>
      <c r="E283" s="108" t="s">
        <v>126</v>
      </c>
      <c r="F283" s="109">
        <v>1</v>
      </c>
      <c r="G283" s="195"/>
      <c r="H283" s="8">
        <f t="shared" si="13"/>
        <v>0</v>
      </c>
      <c r="I283" s="110" t="e">
        <f t="shared" si="12"/>
        <v>#DIV/0!</v>
      </c>
    </row>
    <row r="284" spans="1:9" x14ac:dyDescent="0.25">
      <c r="A284" s="19" t="s">
        <v>524</v>
      </c>
      <c r="B284" s="106">
        <v>170138</v>
      </c>
      <c r="C284" s="98" t="s">
        <v>790</v>
      </c>
      <c r="D284" s="107" t="s">
        <v>525</v>
      </c>
      <c r="E284" s="108" t="s">
        <v>126</v>
      </c>
      <c r="F284" s="109">
        <v>1</v>
      </c>
      <c r="G284" s="195"/>
      <c r="H284" s="8">
        <f t="shared" si="13"/>
        <v>0</v>
      </c>
      <c r="I284" s="110" t="e">
        <f t="shared" si="12"/>
        <v>#DIV/0!</v>
      </c>
    </row>
    <row r="285" spans="1:9" ht="30" x14ac:dyDescent="0.25">
      <c r="A285" s="19" t="s">
        <v>526</v>
      </c>
      <c r="B285" s="6">
        <v>94996</v>
      </c>
      <c r="C285" s="98" t="s">
        <v>789</v>
      </c>
      <c r="D285" s="99" t="s">
        <v>527</v>
      </c>
      <c r="E285" s="100" t="s">
        <v>27</v>
      </c>
      <c r="F285" s="101">
        <v>778.97</v>
      </c>
      <c r="G285" s="194"/>
      <c r="H285" s="7">
        <f t="shared" si="13"/>
        <v>0</v>
      </c>
      <c r="I285" s="103" t="e">
        <f t="shared" si="12"/>
        <v>#DIV/0!</v>
      </c>
    </row>
    <row r="286" spans="1:9" x14ac:dyDescent="0.25">
      <c r="A286" s="19" t="s">
        <v>528</v>
      </c>
      <c r="B286" s="26" t="s">
        <v>529</v>
      </c>
      <c r="C286" s="98" t="s">
        <v>788</v>
      </c>
      <c r="D286" s="99" t="s">
        <v>530</v>
      </c>
      <c r="E286" s="100" t="s">
        <v>27</v>
      </c>
      <c r="F286" s="102">
        <v>886.05</v>
      </c>
      <c r="G286" s="194"/>
      <c r="H286" s="7">
        <f t="shared" si="13"/>
        <v>0</v>
      </c>
      <c r="I286" s="103" t="e">
        <f t="shared" si="12"/>
        <v>#DIV/0!</v>
      </c>
    </row>
    <row r="287" spans="1:9" x14ac:dyDescent="0.25">
      <c r="A287" s="19" t="s">
        <v>531</v>
      </c>
      <c r="B287" s="26" t="s">
        <v>532</v>
      </c>
      <c r="C287" s="93" t="s">
        <v>787</v>
      </c>
      <c r="D287" s="99" t="s">
        <v>533</v>
      </c>
      <c r="E287" s="100" t="s">
        <v>91</v>
      </c>
      <c r="F287" s="102">
        <v>209</v>
      </c>
      <c r="G287" s="194"/>
      <c r="H287" s="7">
        <f t="shared" si="13"/>
        <v>0</v>
      </c>
      <c r="I287" s="103" t="e">
        <f t="shared" ref="I287:I318" si="14">H287/$G$388</f>
        <v>#DIV/0!</v>
      </c>
    </row>
    <row r="288" spans="1:9" x14ac:dyDescent="0.25">
      <c r="A288" s="19" t="s">
        <v>534</v>
      </c>
      <c r="B288" s="26" t="s">
        <v>535</v>
      </c>
      <c r="C288" s="93" t="s">
        <v>787</v>
      </c>
      <c r="D288" s="99" t="s">
        <v>536</v>
      </c>
      <c r="E288" s="100" t="s">
        <v>537</v>
      </c>
      <c r="F288" s="102">
        <v>31350</v>
      </c>
      <c r="G288" s="194"/>
      <c r="H288" s="7">
        <f t="shared" si="13"/>
        <v>0</v>
      </c>
      <c r="I288" s="103" t="e">
        <f t="shared" si="14"/>
        <v>#DIV/0!</v>
      </c>
    </row>
    <row r="289" spans="1:9" ht="45" x14ac:dyDescent="0.25">
      <c r="A289" s="19" t="s">
        <v>538</v>
      </c>
      <c r="B289" s="6">
        <v>94277</v>
      </c>
      <c r="C289" s="98" t="s">
        <v>789</v>
      </c>
      <c r="D289" s="99" t="s">
        <v>539</v>
      </c>
      <c r="E289" s="100" t="s">
        <v>91</v>
      </c>
      <c r="F289" s="101">
        <v>1015.1</v>
      </c>
      <c r="G289" s="194"/>
      <c r="H289" s="7">
        <f t="shared" si="13"/>
        <v>0</v>
      </c>
      <c r="I289" s="103" t="e">
        <f t="shared" si="14"/>
        <v>#DIV/0!</v>
      </c>
    </row>
    <row r="290" spans="1:9" ht="45" x14ac:dyDescent="0.25">
      <c r="A290" s="19" t="s">
        <v>540</v>
      </c>
      <c r="B290" s="6">
        <v>94278</v>
      </c>
      <c r="C290" s="98" t="s">
        <v>789</v>
      </c>
      <c r="D290" s="99" t="s">
        <v>541</v>
      </c>
      <c r="E290" s="100" t="s">
        <v>91</v>
      </c>
      <c r="F290" s="101">
        <v>37.36</v>
      </c>
      <c r="G290" s="194"/>
      <c r="H290" s="7">
        <f t="shared" si="13"/>
        <v>0</v>
      </c>
      <c r="I290" s="103" t="e">
        <f t="shared" si="14"/>
        <v>#DIV/0!</v>
      </c>
    </row>
    <row r="291" spans="1:9" ht="30" x14ac:dyDescent="0.25">
      <c r="A291" s="19" t="s">
        <v>542</v>
      </c>
      <c r="B291" s="26" t="s">
        <v>543</v>
      </c>
      <c r="C291" s="93" t="s">
        <v>787</v>
      </c>
      <c r="D291" s="99" t="s">
        <v>544</v>
      </c>
      <c r="E291" s="100" t="s">
        <v>27</v>
      </c>
      <c r="F291" s="101">
        <v>1243.5999999999999</v>
      </c>
      <c r="G291" s="194"/>
      <c r="H291" s="7">
        <f t="shared" si="13"/>
        <v>0</v>
      </c>
      <c r="I291" s="103" t="e">
        <f t="shared" si="14"/>
        <v>#DIV/0!</v>
      </c>
    </row>
    <row r="292" spans="1:9" x14ac:dyDescent="0.25">
      <c r="A292" s="19" t="s">
        <v>545</v>
      </c>
      <c r="B292" s="6" t="s">
        <v>44</v>
      </c>
      <c r="C292" s="93" t="s">
        <v>787</v>
      </c>
      <c r="D292" s="99" t="s">
        <v>45</v>
      </c>
      <c r="E292" s="100" t="s">
        <v>24</v>
      </c>
      <c r="F292" s="101">
        <v>186.54</v>
      </c>
      <c r="G292" s="194"/>
      <c r="H292" s="7">
        <f t="shared" si="13"/>
        <v>0</v>
      </c>
      <c r="I292" s="103" t="e">
        <f t="shared" si="14"/>
        <v>#DIV/0!</v>
      </c>
    </row>
    <row r="293" spans="1:9" x14ac:dyDescent="0.25">
      <c r="A293" s="19" t="s">
        <v>546</v>
      </c>
      <c r="B293" s="6" t="s">
        <v>547</v>
      </c>
      <c r="C293" s="93" t="s">
        <v>787</v>
      </c>
      <c r="D293" s="99" t="s">
        <v>548</v>
      </c>
      <c r="E293" s="100" t="s">
        <v>24</v>
      </c>
      <c r="F293" s="101">
        <v>62.18</v>
      </c>
      <c r="G293" s="194"/>
      <c r="H293" s="7">
        <f t="shared" si="13"/>
        <v>0</v>
      </c>
      <c r="I293" s="103" t="e">
        <f t="shared" si="14"/>
        <v>#DIV/0!</v>
      </c>
    </row>
    <row r="294" spans="1:9" x14ac:dyDescent="0.25">
      <c r="A294" s="19" t="s">
        <v>549</v>
      </c>
      <c r="B294" s="6" t="s">
        <v>508</v>
      </c>
      <c r="C294" s="93" t="s">
        <v>787</v>
      </c>
      <c r="D294" s="99" t="s">
        <v>509</v>
      </c>
      <c r="E294" s="100" t="s">
        <v>24</v>
      </c>
      <c r="F294" s="101">
        <v>186.54</v>
      </c>
      <c r="G294" s="194"/>
      <c r="H294" s="7">
        <f t="shared" si="13"/>
        <v>0</v>
      </c>
      <c r="I294" s="103" t="e">
        <f t="shared" si="14"/>
        <v>#DIV/0!</v>
      </c>
    </row>
    <row r="295" spans="1:9" x14ac:dyDescent="0.25">
      <c r="A295" s="19" t="s">
        <v>550</v>
      </c>
      <c r="B295" s="26" t="s">
        <v>551</v>
      </c>
      <c r="C295" s="93" t="s">
        <v>787</v>
      </c>
      <c r="D295" s="99" t="s">
        <v>552</v>
      </c>
      <c r="E295" s="100" t="s">
        <v>91</v>
      </c>
      <c r="F295" s="101">
        <v>22</v>
      </c>
      <c r="G295" s="194"/>
      <c r="H295" s="7">
        <f t="shared" si="13"/>
        <v>0</v>
      </c>
      <c r="I295" s="103" t="e">
        <f t="shared" si="14"/>
        <v>#DIV/0!</v>
      </c>
    </row>
    <row r="296" spans="1:9" ht="30" x14ac:dyDescent="0.25">
      <c r="A296" s="19" t="s">
        <v>553</v>
      </c>
      <c r="B296" s="6" t="s">
        <v>554</v>
      </c>
      <c r="C296" s="93" t="s">
        <v>787</v>
      </c>
      <c r="D296" s="99" t="s">
        <v>555</v>
      </c>
      <c r="E296" s="100" t="s">
        <v>27</v>
      </c>
      <c r="F296" s="101">
        <v>28.6</v>
      </c>
      <c r="G296" s="194"/>
      <c r="H296" s="7">
        <f t="shared" si="13"/>
        <v>0</v>
      </c>
      <c r="I296" s="103" t="e">
        <f t="shared" si="14"/>
        <v>#DIV/0!</v>
      </c>
    </row>
    <row r="297" spans="1:9" ht="30" x14ac:dyDescent="0.25">
      <c r="A297" s="19" t="s">
        <v>556</v>
      </c>
      <c r="B297" s="26" t="s">
        <v>557</v>
      </c>
      <c r="C297" s="93" t="s">
        <v>787</v>
      </c>
      <c r="D297" s="99" t="s">
        <v>558</v>
      </c>
      <c r="E297" s="100" t="s">
        <v>126</v>
      </c>
      <c r="F297" s="101">
        <v>1</v>
      </c>
      <c r="G297" s="194"/>
      <c r="H297" s="7">
        <f t="shared" si="13"/>
        <v>0</v>
      </c>
      <c r="I297" s="103" t="e">
        <f t="shared" si="14"/>
        <v>#DIV/0!</v>
      </c>
    </row>
    <row r="298" spans="1:9" x14ac:dyDescent="0.25">
      <c r="A298" s="19" t="s">
        <v>559</v>
      </c>
      <c r="B298" s="26" t="s">
        <v>560</v>
      </c>
      <c r="C298" s="93" t="s">
        <v>787</v>
      </c>
      <c r="D298" s="99" t="s">
        <v>561</v>
      </c>
      <c r="E298" s="100" t="s">
        <v>126</v>
      </c>
      <c r="F298" s="101">
        <v>2</v>
      </c>
      <c r="G298" s="194"/>
      <c r="H298" s="7">
        <f t="shared" si="13"/>
        <v>0</v>
      </c>
      <c r="I298" s="103" t="e">
        <f t="shared" si="14"/>
        <v>#DIV/0!</v>
      </c>
    </row>
    <row r="299" spans="1:9" x14ac:dyDescent="0.25">
      <c r="A299" s="19" t="s">
        <v>562</v>
      </c>
      <c r="B299" s="26" t="s">
        <v>563</v>
      </c>
      <c r="C299" s="93" t="s">
        <v>787</v>
      </c>
      <c r="D299" s="99" t="s">
        <v>564</v>
      </c>
      <c r="E299" s="100" t="s">
        <v>126</v>
      </c>
      <c r="F299" s="101">
        <v>1</v>
      </c>
      <c r="G299" s="194"/>
      <c r="H299" s="7">
        <f t="shared" si="13"/>
        <v>0</v>
      </c>
      <c r="I299" s="103" t="e">
        <f t="shared" si="14"/>
        <v>#DIV/0!</v>
      </c>
    </row>
    <row r="300" spans="1:9" x14ac:dyDescent="0.25">
      <c r="A300" s="19" t="s">
        <v>565</v>
      </c>
      <c r="B300" s="9" t="s">
        <v>429</v>
      </c>
      <c r="C300" s="93" t="s">
        <v>787</v>
      </c>
      <c r="D300" s="107" t="s">
        <v>430</v>
      </c>
      <c r="E300" s="108" t="s">
        <v>24</v>
      </c>
      <c r="F300" s="105">
        <v>749.63</v>
      </c>
      <c r="G300" s="195"/>
      <c r="H300" s="8">
        <f t="shared" si="13"/>
        <v>0</v>
      </c>
      <c r="I300" s="110" t="e">
        <f t="shared" si="14"/>
        <v>#DIV/0!</v>
      </c>
    </row>
    <row r="301" spans="1:9" ht="30" x14ac:dyDescent="0.25">
      <c r="A301" s="19" t="s">
        <v>566</v>
      </c>
      <c r="B301" s="6" t="s">
        <v>567</v>
      </c>
      <c r="C301" s="93" t="s">
        <v>787</v>
      </c>
      <c r="D301" s="99" t="s">
        <v>568</v>
      </c>
      <c r="E301" s="100" t="s">
        <v>27</v>
      </c>
      <c r="F301" s="102">
        <v>2166.91</v>
      </c>
      <c r="G301" s="194"/>
      <c r="H301" s="7">
        <f t="shared" si="13"/>
        <v>0</v>
      </c>
      <c r="I301" s="103" t="e">
        <f t="shared" si="14"/>
        <v>#DIV/0!</v>
      </c>
    </row>
    <row r="302" spans="1:9" x14ac:dyDescent="0.25">
      <c r="A302" s="19" t="s">
        <v>569</v>
      </c>
      <c r="B302" s="9" t="s">
        <v>570</v>
      </c>
      <c r="C302" s="93" t="s">
        <v>787</v>
      </c>
      <c r="D302" s="107" t="s">
        <v>571</v>
      </c>
      <c r="E302" s="108" t="s">
        <v>27</v>
      </c>
      <c r="F302" s="105">
        <v>2045.09</v>
      </c>
      <c r="G302" s="195"/>
      <c r="H302" s="8">
        <f t="shared" si="13"/>
        <v>0</v>
      </c>
      <c r="I302" s="110" t="e">
        <f t="shared" si="14"/>
        <v>#DIV/0!</v>
      </c>
    </row>
    <row r="303" spans="1:9" x14ac:dyDescent="0.25">
      <c r="A303" s="19" t="s">
        <v>572</v>
      </c>
      <c r="B303" s="9" t="s">
        <v>573</v>
      </c>
      <c r="C303" s="93" t="s">
        <v>787</v>
      </c>
      <c r="D303" s="107" t="s">
        <v>574</v>
      </c>
      <c r="E303" s="108" t="s">
        <v>24</v>
      </c>
      <c r="F303" s="105">
        <v>511.27</v>
      </c>
      <c r="G303" s="195"/>
      <c r="H303" s="8">
        <f t="shared" si="13"/>
        <v>0</v>
      </c>
      <c r="I303" s="110" t="e">
        <f t="shared" si="14"/>
        <v>#DIV/0!</v>
      </c>
    </row>
    <row r="304" spans="1:9" x14ac:dyDescent="0.25">
      <c r="A304" s="19" t="s">
        <v>575</v>
      </c>
      <c r="B304" s="9" t="s">
        <v>576</v>
      </c>
      <c r="C304" s="93" t="s">
        <v>787</v>
      </c>
      <c r="D304" s="107" t="s">
        <v>577</v>
      </c>
      <c r="E304" s="108" t="s">
        <v>27</v>
      </c>
      <c r="F304" s="105">
        <v>2045.09</v>
      </c>
      <c r="G304" s="195"/>
      <c r="H304" s="8">
        <f t="shared" si="13"/>
        <v>0</v>
      </c>
      <c r="I304" s="110" t="e">
        <f t="shared" si="14"/>
        <v>#DIV/0!</v>
      </c>
    </row>
    <row r="305" spans="1:9" x14ac:dyDescent="0.25">
      <c r="A305" s="19" t="s">
        <v>578</v>
      </c>
      <c r="B305" s="9" t="s">
        <v>579</v>
      </c>
      <c r="C305" s="98" t="s">
        <v>788</v>
      </c>
      <c r="D305" s="107" t="s">
        <v>580</v>
      </c>
      <c r="E305" s="108" t="s">
        <v>126</v>
      </c>
      <c r="F305" s="105">
        <v>37</v>
      </c>
      <c r="G305" s="195"/>
      <c r="H305" s="8">
        <f t="shared" si="13"/>
        <v>0</v>
      </c>
      <c r="I305" s="110" t="e">
        <f t="shared" si="14"/>
        <v>#DIV/0!</v>
      </c>
    </row>
    <row r="306" spans="1:9" x14ac:dyDescent="0.25">
      <c r="A306" s="19" t="s">
        <v>581</v>
      </c>
      <c r="B306" s="9" t="s">
        <v>582</v>
      </c>
      <c r="C306" s="98" t="s">
        <v>788</v>
      </c>
      <c r="D306" s="107" t="s">
        <v>583</v>
      </c>
      <c r="E306" s="108" t="s">
        <v>126</v>
      </c>
      <c r="F306" s="105">
        <v>55</v>
      </c>
      <c r="G306" s="195"/>
      <c r="H306" s="8">
        <f t="shared" si="13"/>
        <v>0</v>
      </c>
      <c r="I306" s="110" t="e">
        <f t="shared" si="14"/>
        <v>#DIV/0!</v>
      </c>
    </row>
    <row r="307" spans="1:9" x14ac:dyDescent="0.25">
      <c r="A307" s="19" t="s">
        <v>584</v>
      </c>
      <c r="B307" s="9" t="s">
        <v>585</v>
      </c>
      <c r="C307" s="98" t="s">
        <v>788</v>
      </c>
      <c r="D307" s="107" t="s">
        <v>586</v>
      </c>
      <c r="E307" s="108" t="s">
        <v>126</v>
      </c>
      <c r="F307" s="105">
        <v>3</v>
      </c>
      <c r="G307" s="195"/>
      <c r="H307" s="8">
        <f t="shared" si="13"/>
        <v>0</v>
      </c>
      <c r="I307" s="110" t="e">
        <f t="shared" si="14"/>
        <v>#DIV/0!</v>
      </c>
    </row>
    <row r="308" spans="1:9" x14ac:dyDescent="0.25">
      <c r="A308" s="19" t="s">
        <v>587</v>
      </c>
      <c r="B308" s="106" t="s">
        <v>588</v>
      </c>
      <c r="C308" s="98" t="s">
        <v>788</v>
      </c>
      <c r="D308" s="107" t="s">
        <v>589</v>
      </c>
      <c r="E308" s="108" t="s">
        <v>126</v>
      </c>
      <c r="F308" s="109">
        <v>16</v>
      </c>
      <c r="G308" s="195"/>
      <c r="H308" s="8">
        <f t="shared" si="13"/>
        <v>0</v>
      </c>
      <c r="I308" s="110" t="e">
        <f t="shared" si="14"/>
        <v>#DIV/0!</v>
      </c>
    </row>
    <row r="309" spans="1:9" ht="30" x14ac:dyDescent="0.25">
      <c r="A309" s="19" t="s">
        <v>590</v>
      </c>
      <c r="B309" s="9" t="s">
        <v>591</v>
      </c>
      <c r="C309" s="93" t="s">
        <v>787</v>
      </c>
      <c r="D309" s="99" t="s">
        <v>592</v>
      </c>
      <c r="E309" s="100" t="s">
        <v>126</v>
      </c>
      <c r="F309" s="105">
        <v>4</v>
      </c>
      <c r="G309" s="194"/>
      <c r="H309" s="7">
        <f t="shared" si="13"/>
        <v>0</v>
      </c>
      <c r="I309" s="103" t="e">
        <f t="shared" si="14"/>
        <v>#DIV/0!</v>
      </c>
    </row>
    <row r="310" spans="1:9" ht="30" x14ac:dyDescent="0.25">
      <c r="A310" s="19" t="s">
        <v>593</v>
      </c>
      <c r="B310" s="9" t="s">
        <v>594</v>
      </c>
      <c r="C310" s="98" t="s">
        <v>788</v>
      </c>
      <c r="D310" s="107" t="s">
        <v>595</v>
      </c>
      <c r="E310" s="108" t="s">
        <v>91</v>
      </c>
      <c r="F310" s="105">
        <v>33.25</v>
      </c>
      <c r="G310" s="195"/>
      <c r="H310" s="8">
        <f t="shared" si="13"/>
        <v>0</v>
      </c>
      <c r="I310" s="103" t="e">
        <f t="shared" si="14"/>
        <v>#DIV/0!</v>
      </c>
    </row>
    <row r="311" spans="1:9" ht="30" x14ac:dyDescent="0.25">
      <c r="A311" s="19" t="s">
        <v>596</v>
      </c>
      <c r="B311" s="27">
        <v>10107</v>
      </c>
      <c r="C311" s="98" t="s">
        <v>790</v>
      </c>
      <c r="D311" s="107" t="s">
        <v>597</v>
      </c>
      <c r="E311" s="108" t="s">
        <v>24</v>
      </c>
      <c r="F311" s="109">
        <v>833.18</v>
      </c>
      <c r="G311" s="195"/>
      <c r="H311" s="28">
        <f t="shared" si="13"/>
        <v>0</v>
      </c>
      <c r="I311" s="103" t="e">
        <f t="shared" si="14"/>
        <v>#DIV/0!</v>
      </c>
    </row>
    <row r="312" spans="1:9" x14ac:dyDescent="0.25">
      <c r="A312" s="19" t="s">
        <v>598</v>
      </c>
      <c r="B312" s="29" t="s">
        <v>599</v>
      </c>
      <c r="C312" s="93" t="s">
        <v>787</v>
      </c>
      <c r="D312" s="107" t="s">
        <v>600</v>
      </c>
      <c r="E312" s="108" t="s">
        <v>126</v>
      </c>
      <c r="F312" s="109">
        <v>11</v>
      </c>
      <c r="G312" s="195"/>
      <c r="H312" s="25">
        <f t="shared" si="13"/>
        <v>0</v>
      </c>
      <c r="I312" s="103" t="e">
        <f t="shared" si="14"/>
        <v>#DIV/0!</v>
      </c>
    </row>
    <row r="313" spans="1:9" ht="30" x14ac:dyDescent="0.25">
      <c r="A313" s="19" t="s">
        <v>601</v>
      </c>
      <c r="B313" s="20" t="s">
        <v>602</v>
      </c>
      <c r="C313" s="93" t="s">
        <v>787</v>
      </c>
      <c r="D313" s="107" t="s">
        <v>603</v>
      </c>
      <c r="E313" s="108" t="s">
        <v>126</v>
      </c>
      <c r="F313" s="109">
        <v>22</v>
      </c>
      <c r="G313" s="195"/>
      <c r="H313" s="25">
        <f t="shared" si="13"/>
        <v>0</v>
      </c>
      <c r="I313" s="103" t="e">
        <f t="shared" si="14"/>
        <v>#DIV/0!</v>
      </c>
    </row>
    <row r="314" spans="1:9" x14ac:dyDescent="0.25">
      <c r="A314" s="19" t="s">
        <v>604</v>
      </c>
      <c r="B314" s="20" t="s">
        <v>605</v>
      </c>
      <c r="C314" s="93" t="s">
        <v>787</v>
      </c>
      <c r="D314" s="107" t="s">
        <v>606</v>
      </c>
      <c r="E314" s="108" t="s">
        <v>126</v>
      </c>
      <c r="F314" s="109">
        <v>22</v>
      </c>
      <c r="G314" s="195"/>
      <c r="H314" s="25">
        <f t="shared" si="13"/>
        <v>0</v>
      </c>
      <c r="I314" s="103" t="e">
        <f t="shared" si="14"/>
        <v>#DIV/0!</v>
      </c>
    </row>
    <row r="315" spans="1:9" ht="30" x14ac:dyDescent="0.25">
      <c r="A315" s="19" t="s">
        <v>607</v>
      </c>
      <c r="B315" s="20" t="s">
        <v>608</v>
      </c>
      <c r="C315" s="93" t="s">
        <v>787</v>
      </c>
      <c r="D315" s="107" t="s">
        <v>609</v>
      </c>
      <c r="E315" s="108" t="s">
        <v>126</v>
      </c>
      <c r="F315" s="109">
        <v>22</v>
      </c>
      <c r="G315" s="195"/>
      <c r="H315" s="25">
        <f t="shared" si="13"/>
        <v>0</v>
      </c>
      <c r="I315" s="103" t="e">
        <f t="shared" si="14"/>
        <v>#DIV/0!</v>
      </c>
    </row>
    <row r="316" spans="1:9" x14ac:dyDescent="0.25">
      <c r="A316" s="19" t="s">
        <v>610</v>
      </c>
      <c r="B316" s="20" t="s">
        <v>249</v>
      </c>
      <c r="C316" s="93" t="s">
        <v>787</v>
      </c>
      <c r="D316" s="107" t="s">
        <v>250</v>
      </c>
      <c r="E316" s="108" t="s">
        <v>91</v>
      </c>
      <c r="F316" s="109">
        <v>1240</v>
      </c>
      <c r="G316" s="195"/>
      <c r="H316" s="25">
        <f t="shared" si="13"/>
        <v>0</v>
      </c>
      <c r="I316" s="103" t="e">
        <f t="shared" si="14"/>
        <v>#DIV/0!</v>
      </c>
    </row>
    <row r="317" spans="1:9" x14ac:dyDescent="0.25">
      <c r="A317" s="19" t="s">
        <v>611</v>
      </c>
      <c r="B317" s="20" t="s">
        <v>612</v>
      </c>
      <c r="C317" s="93" t="s">
        <v>787</v>
      </c>
      <c r="D317" s="107" t="s">
        <v>613</v>
      </c>
      <c r="E317" s="108" t="s">
        <v>91</v>
      </c>
      <c r="F317" s="109">
        <v>413</v>
      </c>
      <c r="G317" s="195"/>
      <c r="H317" s="25">
        <f t="shared" si="13"/>
        <v>0</v>
      </c>
      <c r="I317" s="103" t="e">
        <f t="shared" si="14"/>
        <v>#DIV/0!</v>
      </c>
    </row>
    <row r="318" spans="1:9" ht="30" x14ac:dyDescent="0.25">
      <c r="A318" s="19" t="s">
        <v>614</v>
      </c>
      <c r="B318" s="30" t="s">
        <v>615</v>
      </c>
      <c r="C318" s="93" t="s">
        <v>787</v>
      </c>
      <c r="D318" s="129" t="s">
        <v>616</v>
      </c>
      <c r="E318" s="130" t="s">
        <v>126</v>
      </c>
      <c r="F318" s="131">
        <v>2</v>
      </c>
      <c r="G318" s="200"/>
      <c r="H318" s="31">
        <f t="shared" si="13"/>
        <v>0</v>
      </c>
      <c r="I318" s="132" t="e">
        <f t="shared" si="14"/>
        <v>#DIV/0!</v>
      </c>
    </row>
    <row r="319" spans="1:9" x14ac:dyDescent="0.25">
      <c r="A319" s="133" t="s">
        <v>617</v>
      </c>
      <c r="B319" s="134"/>
      <c r="C319" s="135"/>
      <c r="D319" s="120" t="s">
        <v>618</v>
      </c>
      <c r="E319" s="91">
        <f>SUM(H319:H347)</f>
        <v>0</v>
      </c>
      <c r="F319" s="136"/>
      <c r="G319" s="136"/>
      <c r="H319" s="136"/>
      <c r="I319" s="92" t="e">
        <f>E319/$G$388</f>
        <v>#DIV/0!</v>
      </c>
    </row>
    <row r="320" spans="1:9" x14ac:dyDescent="0.25">
      <c r="A320" s="5" t="s">
        <v>619</v>
      </c>
      <c r="B320" s="6">
        <v>10401</v>
      </c>
      <c r="C320" s="98" t="s">
        <v>790</v>
      </c>
      <c r="D320" s="107" t="s">
        <v>620</v>
      </c>
      <c r="E320" s="108" t="s">
        <v>24</v>
      </c>
      <c r="F320" s="101">
        <v>60.59</v>
      </c>
      <c r="G320" s="195"/>
      <c r="H320" s="32">
        <f t="shared" si="13"/>
        <v>0</v>
      </c>
      <c r="I320" s="132" t="e">
        <f t="shared" ref="I320:I347" si="15">H320/$G$388</f>
        <v>#DIV/0!</v>
      </c>
    </row>
    <row r="321" spans="1:9" ht="30" x14ac:dyDescent="0.25">
      <c r="A321" s="5" t="s">
        <v>621</v>
      </c>
      <c r="B321" s="6">
        <v>97083</v>
      </c>
      <c r="C321" s="98" t="s">
        <v>789</v>
      </c>
      <c r="D321" s="107" t="s">
        <v>622</v>
      </c>
      <c r="E321" s="108" t="s">
        <v>27</v>
      </c>
      <c r="F321" s="101">
        <v>201.96</v>
      </c>
      <c r="G321" s="195"/>
      <c r="H321" s="32">
        <f t="shared" si="13"/>
        <v>0</v>
      </c>
      <c r="I321" s="132" t="e">
        <f t="shared" si="15"/>
        <v>#DIV/0!</v>
      </c>
    </row>
    <row r="322" spans="1:9" ht="30" x14ac:dyDescent="0.25">
      <c r="A322" s="5" t="s">
        <v>623</v>
      </c>
      <c r="B322" s="6">
        <v>100324</v>
      </c>
      <c r="C322" s="98" t="s">
        <v>789</v>
      </c>
      <c r="D322" s="107" t="s">
        <v>624</v>
      </c>
      <c r="E322" s="108" t="s">
        <v>24</v>
      </c>
      <c r="F322" s="101">
        <v>30.29</v>
      </c>
      <c r="G322" s="195"/>
      <c r="H322" s="32">
        <f t="shared" si="13"/>
        <v>0</v>
      </c>
      <c r="I322" s="132" t="e">
        <f t="shared" si="15"/>
        <v>#DIV/0!</v>
      </c>
    </row>
    <row r="323" spans="1:9" x14ac:dyDescent="0.25">
      <c r="A323" s="5" t="s">
        <v>625</v>
      </c>
      <c r="B323" s="6" t="s">
        <v>38</v>
      </c>
      <c r="C323" s="93" t="s">
        <v>787</v>
      </c>
      <c r="D323" s="107" t="s">
        <v>39</v>
      </c>
      <c r="E323" s="108" t="s">
        <v>27</v>
      </c>
      <c r="F323" s="101">
        <v>201.96</v>
      </c>
      <c r="G323" s="195"/>
      <c r="H323" s="32">
        <f t="shared" si="13"/>
        <v>0</v>
      </c>
      <c r="I323" s="132" t="e">
        <f t="shared" si="15"/>
        <v>#DIV/0!</v>
      </c>
    </row>
    <row r="324" spans="1:9" ht="30" x14ac:dyDescent="0.25">
      <c r="A324" s="5" t="s">
        <v>626</v>
      </c>
      <c r="B324" s="6">
        <v>97086</v>
      </c>
      <c r="C324" s="98" t="s">
        <v>789</v>
      </c>
      <c r="D324" s="107" t="s">
        <v>627</v>
      </c>
      <c r="E324" s="108" t="s">
        <v>27</v>
      </c>
      <c r="F324" s="101">
        <v>18.600000000000001</v>
      </c>
      <c r="G324" s="195"/>
      <c r="H324" s="32">
        <f t="shared" si="13"/>
        <v>0</v>
      </c>
      <c r="I324" s="132" t="e">
        <f t="shared" si="15"/>
        <v>#DIV/0!</v>
      </c>
    </row>
    <row r="325" spans="1:9" x14ac:dyDescent="0.25">
      <c r="A325" s="5" t="s">
        <v>628</v>
      </c>
      <c r="B325" s="6" t="s">
        <v>629</v>
      </c>
      <c r="C325" s="93" t="s">
        <v>787</v>
      </c>
      <c r="D325" s="107" t="s">
        <v>630</v>
      </c>
      <c r="E325" s="108" t="s">
        <v>52</v>
      </c>
      <c r="F325" s="101">
        <v>523.91999999999996</v>
      </c>
      <c r="G325" s="195"/>
      <c r="H325" s="32">
        <f t="shared" si="13"/>
        <v>0</v>
      </c>
      <c r="I325" s="132" t="e">
        <f t="shared" si="15"/>
        <v>#DIV/0!</v>
      </c>
    </row>
    <row r="326" spans="1:9" x14ac:dyDescent="0.25">
      <c r="A326" s="5" t="s">
        <v>631</v>
      </c>
      <c r="B326" s="6">
        <v>30318</v>
      </c>
      <c r="C326" s="98" t="s">
        <v>790</v>
      </c>
      <c r="D326" s="107" t="s">
        <v>632</v>
      </c>
      <c r="E326" s="108" t="s">
        <v>24</v>
      </c>
      <c r="F326" s="101">
        <v>26.55</v>
      </c>
      <c r="G326" s="195"/>
      <c r="H326" s="32">
        <f t="shared" si="13"/>
        <v>0</v>
      </c>
      <c r="I326" s="132" t="e">
        <f t="shared" si="15"/>
        <v>#DIV/0!</v>
      </c>
    </row>
    <row r="327" spans="1:9" x14ac:dyDescent="0.25">
      <c r="A327" s="5" t="s">
        <v>633</v>
      </c>
      <c r="B327" s="6">
        <v>30330</v>
      </c>
      <c r="C327" s="98" t="s">
        <v>790</v>
      </c>
      <c r="D327" s="107" t="s">
        <v>634</v>
      </c>
      <c r="E327" s="108" t="s">
        <v>24</v>
      </c>
      <c r="F327" s="101">
        <v>26.55</v>
      </c>
      <c r="G327" s="195"/>
      <c r="H327" s="32">
        <f t="shared" si="13"/>
        <v>0</v>
      </c>
      <c r="I327" s="132" t="e">
        <f t="shared" si="15"/>
        <v>#DIV/0!</v>
      </c>
    </row>
    <row r="328" spans="1:9" x14ac:dyDescent="0.25">
      <c r="A328" s="5" t="s">
        <v>635</v>
      </c>
      <c r="B328" s="6">
        <v>96995</v>
      </c>
      <c r="C328" s="98" t="s">
        <v>789</v>
      </c>
      <c r="D328" s="107" t="s">
        <v>636</v>
      </c>
      <c r="E328" s="108" t="s">
        <v>24</v>
      </c>
      <c r="F328" s="101">
        <v>3.74</v>
      </c>
      <c r="G328" s="195"/>
      <c r="H328" s="32">
        <f t="shared" si="13"/>
        <v>0</v>
      </c>
      <c r="I328" s="132" t="e">
        <f t="shared" si="15"/>
        <v>#DIV/0!</v>
      </c>
    </row>
    <row r="329" spans="1:9" x14ac:dyDescent="0.25">
      <c r="A329" s="5" t="s">
        <v>637</v>
      </c>
      <c r="B329" s="6" t="s">
        <v>66</v>
      </c>
      <c r="C329" s="93" t="s">
        <v>787</v>
      </c>
      <c r="D329" s="107" t="s">
        <v>67</v>
      </c>
      <c r="E329" s="108" t="s">
        <v>24</v>
      </c>
      <c r="F329" s="101">
        <v>22.61</v>
      </c>
      <c r="G329" s="195"/>
      <c r="H329" s="32">
        <f t="shared" si="13"/>
        <v>0</v>
      </c>
      <c r="I329" s="132" t="e">
        <f t="shared" si="15"/>
        <v>#DIV/0!</v>
      </c>
    </row>
    <row r="330" spans="1:9" x14ac:dyDescent="0.25">
      <c r="A330" s="5" t="s">
        <v>638</v>
      </c>
      <c r="B330" s="6">
        <v>10310</v>
      </c>
      <c r="C330" s="98" t="s">
        <v>790</v>
      </c>
      <c r="D330" s="107" t="s">
        <v>69</v>
      </c>
      <c r="E330" s="108" t="s">
        <v>70</v>
      </c>
      <c r="F330" s="102">
        <v>438.58</v>
      </c>
      <c r="G330" s="195"/>
      <c r="H330" s="32">
        <f t="shared" si="13"/>
        <v>0</v>
      </c>
      <c r="I330" s="132" t="e">
        <f t="shared" si="15"/>
        <v>#DIV/0!</v>
      </c>
    </row>
    <row r="331" spans="1:9" x14ac:dyDescent="0.25">
      <c r="A331" s="5" t="s">
        <v>639</v>
      </c>
      <c r="B331" s="6" t="s">
        <v>72</v>
      </c>
      <c r="C331" s="93" t="s">
        <v>787</v>
      </c>
      <c r="D331" s="107" t="s">
        <v>73</v>
      </c>
      <c r="E331" s="108" t="s">
        <v>24</v>
      </c>
      <c r="F331" s="102">
        <v>22.61</v>
      </c>
      <c r="G331" s="195"/>
      <c r="H331" s="32">
        <f t="shared" si="13"/>
        <v>0</v>
      </c>
      <c r="I331" s="132" t="e">
        <f t="shared" si="15"/>
        <v>#DIV/0!</v>
      </c>
    </row>
    <row r="332" spans="1:9" x14ac:dyDescent="0.25">
      <c r="A332" s="5" t="s">
        <v>640</v>
      </c>
      <c r="B332" s="104" t="s">
        <v>641</v>
      </c>
      <c r="C332" s="98" t="s">
        <v>788</v>
      </c>
      <c r="D332" s="107" t="s">
        <v>642</v>
      </c>
      <c r="E332" s="108" t="s">
        <v>91</v>
      </c>
      <c r="F332" s="105">
        <v>20</v>
      </c>
      <c r="G332" s="195"/>
      <c r="H332" s="32">
        <f t="shared" si="13"/>
        <v>0</v>
      </c>
      <c r="I332" s="132" t="e">
        <f t="shared" si="15"/>
        <v>#DIV/0!</v>
      </c>
    </row>
    <row r="333" spans="1:9" x14ac:dyDescent="0.25">
      <c r="A333" s="5" t="s">
        <v>643</v>
      </c>
      <c r="B333" s="104" t="s">
        <v>644</v>
      </c>
      <c r="C333" s="98" t="s">
        <v>788</v>
      </c>
      <c r="D333" s="107" t="s">
        <v>645</v>
      </c>
      <c r="E333" s="108" t="s">
        <v>646</v>
      </c>
      <c r="F333" s="105">
        <v>2000</v>
      </c>
      <c r="G333" s="195"/>
      <c r="H333" s="32">
        <f t="shared" si="13"/>
        <v>0</v>
      </c>
      <c r="I333" s="132" t="e">
        <f t="shared" si="15"/>
        <v>#DIV/0!</v>
      </c>
    </row>
    <row r="334" spans="1:9" x14ac:dyDescent="0.25">
      <c r="A334" s="5" t="s">
        <v>647</v>
      </c>
      <c r="B334" s="104">
        <v>40161</v>
      </c>
      <c r="C334" s="98" t="s">
        <v>790</v>
      </c>
      <c r="D334" s="107" t="s">
        <v>648</v>
      </c>
      <c r="E334" s="108" t="s">
        <v>27</v>
      </c>
      <c r="F334" s="105">
        <v>270.36</v>
      </c>
      <c r="G334" s="195"/>
      <c r="H334" s="32">
        <f t="shared" si="13"/>
        <v>0</v>
      </c>
      <c r="I334" s="132" t="e">
        <f t="shared" si="15"/>
        <v>#DIV/0!</v>
      </c>
    </row>
    <row r="335" spans="1:9" x14ac:dyDescent="0.25">
      <c r="A335" s="5" t="s">
        <v>649</v>
      </c>
      <c r="B335" s="106">
        <v>89998</v>
      </c>
      <c r="C335" s="98" t="s">
        <v>789</v>
      </c>
      <c r="D335" s="107" t="s">
        <v>650</v>
      </c>
      <c r="E335" s="108" t="s">
        <v>52</v>
      </c>
      <c r="F335" s="109">
        <v>159.68</v>
      </c>
      <c r="G335" s="195"/>
      <c r="H335" s="33">
        <f t="shared" si="13"/>
        <v>0</v>
      </c>
      <c r="I335" s="132" t="e">
        <f t="shared" si="15"/>
        <v>#DIV/0!</v>
      </c>
    </row>
    <row r="336" spans="1:9" x14ac:dyDescent="0.25">
      <c r="A336" s="5" t="s">
        <v>651</v>
      </c>
      <c r="B336" s="106">
        <v>89996</v>
      </c>
      <c r="C336" s="98" t="s">
        <v>789</v>
      </c>
      <c r="D336" s="107" t="s">
        <v>652</v>
      </c>
      <c r="E336" s="108" t="s">
        <v>52</v>
      </c>
      <c r="F336" s="109">
        <v>30.34</v>
      </c>
      <c r="G336" s="195"/>
      <c r="H336" s="33">
        <f t="shared" si="13"/>
        <v>0</v>
      </c>
      <c r="I336" s="132" t="e">
        <f t="shared" si="15"/>
        <v>#DIV/0!</v>
      </c>
    </row>
    <row r="337" spans="1:9" x14ac:dyDescent="0.25">
      <c r="A337" s="5" t="s">
        <v>653</v>
      </c>
      <c r="B337" s="106">
        <v>89993</v>
      </c>
      <c r="C337" s="98" t="s">
        <v>789</v>
      </c>
      <c r="D337" s="107" t="s">
        <v>654</v>
      </c>
      <c r="E337" s="108" t="s">
        <v>24</v>
      </c>
      <c r="F337" s="109">
        <v>0.89</v>
      </c>
      <c r="G337" s="195"/>
      <c r="H337" s="33">
        <f t="shared" ref="H337:H387" si="16">ROUND(G337*F337,2)</f>
        <v>0</v>
      </c>
      <c r="I337" s="132" t="e">
        <f t="shared" si="15"/>
        <v>#DIV/0!</v>
      </c>
    </row>
    <row r="338" spans="1:9" x14ac:dyDescent="0.25">
      <c r="A338" s="5" t="s">
        <v>655</v>
      </c>
      <c r="B338" s="106" t="s">
        <v>63</v>
      </c>
      <c r="C338" s="93" t="s">
        <v>787</v>
      </c>
      <c r="D338" s="107" t="s">
        <v>64</v>
      </c>
      <c r="E338" s="108" t="s">
        <v>24</v>
      </c>
      <c r="F338" s="109">
        <v>47.05</v>
      </c>
      <c r="G338" s="195"/>
      <c r="H338" s="33">
        <f t="shared" si="16"/>
        <v>0</v>
      </c>
      <c r="I338" s="132" t="e">
        <f t="shared" si="15"/>
        <v>#DIV/0!</v>
      </c>
    </row>
    <row r="339" spans="1:9" ht="30" x14ac:dyDescent="0.25">
      <c r="A339" s="5" t="s">
        <v>656</v>
      </c>
      <c r="B339" s="106">
        <v>96622</v>
      </c>
      <c r="C339" s="98" t="s">
        <v>789</v>
      </c>
      <c r="D339" s="107" t="s">
        <v>657</v>
      </c>
      <c r="E339" s="108" t="s">
        <v>24</v>
      </c>
      <c r="F339" s="109">
        <v>5.31</v>
      </c>
      <c r="G339" s="195"/>
      <c r="H339" s="33">
        <f t="shared" si="16"/>
        <v>0</v>
      </c>
      <c r="I339" s="132" t="e">
        <f t="shared" si="15"/>
        <v>#DIV/0!</v>
      </c>
    </row>
    <row r="340" spans="1:9" x14ac:dyDescent="0.25">
      <c r="A340" s="5" t="s">
        <v>658</v>
      </c>
      <c r="B340" s="6" t="s">
        <v>38</v>
      </c>
      <c r="C340" s="93" t="s">
        <v>787</v>
      </c>
      <c r="D340" s="107" t="s">
        <v>39</v>
      </c>
      <c r="E340" s="108" t="s">
        <v>27</v>
      </c>
      <c r="F340" s="109">
        <v>81.42</v>
      </c>
      <c r="G340" s="195"/>
      <c r="H340" s="33">
        <f t="shared" si="16"/>
        <v>0</v>
      </c>
      <c r="I340" s="132" t="e">
        <f t="shared" si="15"/>
        <v>#DIV/0!</v>
      </c>
    </row>
    <row r="341" spans="1:9" x14ac:dyDescent="0.25">
      <c r="A341" s="5" t="s">
        <v>659</v>
      </c>
      <c r="B341" s="6" t="s">
        <v>629</v>
      </c>
      <c r="C341" s="93" t="s">
        <v>787</v>
      </c>
      <c r="D341" s="107" t="s">
        <v>630</v>
      </c>
      <c r="E341" s="108" t="s">
        <v>52</v>
      </c>
      <c r="F341" s="109">
        <v>157.18</v>
      </c>
      <c r="G341" s="195"/>
      <c r="H341" s="33">
        <f t="shared" si="16"/>
        <v>0</v>
      </c>
      <c r="I341" s="132" t="e">
        <f t="shared" si="15"/>
        <v>#DIV/0!</v>
      </c>
    </row>
    <row r="342" spans="1:9" x14ac:dyDescent="0.25">
      <c r="A342" s="5" t="s">
        <v>660</v>
      </c>
      <c r="B342" s="106">
        <v>30318</v>
      </c>
      <c r="C342" s="98" t="s">
        <v>790</v>
      </c>
      <c r="D342" s="107" t="s">
        <v>632</v>
      </c>
      <c r="E342" s="108" t="s">
        <v>24</v>
      </c>
      <c r="F342" s="105">
        <v>9.44</v>
      </c>
      <c r="G342" s="195"/>
      <c r="H342" s="32">
        <f t="shared" si="16"/>
        <v>0</v>
      </c>
      <c r="I342" s="132" t="e">
        <f t="shared" si="15"/>
        <v>#DIV/0!</v>
      </c>
    </row>
    <row r="343" spans="1:9" x14ac:dyDescent="0.25">
      <c r="A343" s="5" t="s">
        <v>661</v>
      </c>
      <c r="B343" s="106">
        <v>30330</v>
      </c>
      <c r="C343" s="98" t="s">
        <v>790</v>
      </c>
      <c r="D343" s="107" t="s">
        <v>634</v>
      </c>
      <c r="E343" s="108" t="s">
        <v>24</v>
      </c>
      <c r="F343" s="109">
        <v>9.44</v>
      </c>
      <c r="G343" s="195"/>
      <c r="H343" s="33">
        <f t="shared" si="16"/>
        <v>0</v>
      </c>
      <c r="I343" s="132" t="e">
        <f t="shared" si="15"/>
        <v>#DIV/0!</v>
      </c>
    </row>
    <row r="344" spans="1:9" x14ac:dyDescent="0.25">
      <c r="A344" s="5" t="s">
        <v>662</v>
      </c>
      <c r="B344" s="106" t="s">
        <v>663</v>
      </c>
      <c r="C344" s="93" t="s">
        <v>787</v>
      </c>
      <c r="D344" s="107" t="s">
        <v>664</v>
      </c>
      <c r="E344" s="108" t="s">
        <v>27</v>
      </c>
      <c r="F344" s="109">
        <v>183.84</v>
      </c>
      <c r="G344" s="195"/>
      <c r="H344" s="33">
        <f t="shared" si="16"/>
        <v>0</v>
      </c>
      <c r="I344" s="132" t="e">
        <f t="shared" si="15"/>
        <v>#DIV/0!</v>
      </c>
    </row>
    <row r="345" spans="1:9" ht="45" x14ac:dyDescent="0.25">
      <c r="A345" s="5" t="s">
        <v>665</v>
      </c>
      <c r="B345" s="106">
        <v>87894</v>
      </c>
      <c r="C345" s="98" t="s">
        <v>789</v>
      </c>
      <c r="D345" s="107" t="s">
        <v>666</v>
      </c>
      <c r="E345" s="108" t="s">
        <v>27</v>
      </c>
      <c r="F345" s="109">
        <v>108.62</v>
      </c>
      <c r="G345" s="195"/>
      <c r="H345" s="33">
        <f t="shared" si="16"/>
        <v>0</v>
      </c>
      <c r="I345" s="132" t="e">
        <f t="shared" si="15"/>
        <v>#DIV/0!</v>
      </c>
    </row>
    <row r="346" spans="1:9" ht="45" x14ac:dyDescent="0.25">
      <c r="A346" s="5" t="s">
        <v>667</v>
      </c>
      <c r="B346" s="106">
        <v>87792</v>
      </c>
      <c r="C346" s="98" t="s">
        <v>789</v>
      </c>
      <c r="D346" s="107" t="s">
        <v>668</v>
      </c>
      <c r="E346" s="108" t="s">
        <v>27</v>
      </c>
      <c r="F346" s="105">
        <v>108.62</v>
      </c>
      <c r="G346" s="195"/>
      <c r="H346" s="32">
        <f t="shared" si="16"/>
        <v>0</v>
      </c>
      <c r="I346" s="132" t="e">
        <f t="shared" si="15"/>
        <v>#DIV/0!</v>
      </c>
    </row>
    <row r="347" spans="1:9" ht="30" x14ac:dyDescent="0.25">
      <c r="A347" s="5" t="s">
        <v>669</v>
      </c>
      <c r="B347" s="9">
        <v>88489</v>
      </c>
      <c r="C347" s="98" t="s">
        <v>789</v>
      </c>
      <c r="D347" s="107" t="s">
        <v>670</v>
      </c>
      <c r="E347" s="108" t="s">
        <v>27</v>
      </c>
      <c r="F347" s="105">
        <v>108.62</v>
      </c>
      <c r="G347" s="195"/>
      <c r="H347" s="33">
        <f t="shared" si="16"/>
        <v>0</v>
      </c>
      <c r="I347" s="132" t="e">
        <f t="shared" si="15"/>
        <v>#DIV/0!</v>
      </c>
    </row>
    <row r="348" spans="1:9" x14ac:dyDescent="0.25">
      <c r="A348" s="117" t="s">
        <v>671</v>
      </c>
      <c r="B348" s="118"/>
      <c r="C348" s="119"/>
      <c r="D348" s="120" t="s">
        <v>672</v>
      </c>
      <c r="E348" s="91">
        <f>SUM(H348:H356)</f>
        <v>0</v>
      </c>
      <c r="F348" s="137"/>
      <c r="G348" s="137"/>
      <c r="H348" s="137"/>
      <c r="I348" s="92" t="e">
        <f>E348/$G$388</f>
        <v>#DIV/0!</v>
      </c>
    </row>
    <row r="349" spans="1:9" x14ac:dyDescent="0.25">
      <c r="A349" s="19" t="s">
        <v>673</v>
      </c>
      <c r="B349" s="106">
        <v>181603</v>
      </c>
      <c r="C349" s="98" t="s">
        <v>790</v>
      </c>
      <c r="D349" s="107" t="s">
        <v>674</v>
      </c>
      <c r="E349" s="108" t="s">
        <v>126</v>
      </c>
      <c r="F349" s="101">
        <v>1</v>
      </c>
      <c r="G349" s="195"/>
      <c r="H349" s="34">
        <f t="shared" si="16"/>
        <v>0</v>
      </c>
      <c r="I349" s="138" t="e">
        <f t="shared" ref="I349:I356" si="17">H349/$G$388</f>
        <v>#DIV/0!</v>
      </c>
    </row>
    <row r="350" spans="1:9" x14ac:dyDescent="0.25">
      <c r="A350" s="19" t="s">
        <v>675</v>
      </c>
      <c r="B350" s="106">
        <v>181605</v>
      </c>
      <c r="C350" s="98" t="s">
        <v>790</v>
      </c>
      <c r="D350" s="107" t="s">
        <v>676</v>
      </c>
      <c r="E350" s="108" t="s">
        <v>126</v>
      </c>
      <c r="F350" s="101">
        <v>2</v>
      </c>
      <c r="G350" s="195"/>
      <c r="H350" s="34">
        <f t="shared" si="16"/>
        <v>0</v>
      </c>
      <c r="I350" s="132" t="e">
        <f t="shared" si="17"/>
        <v>#DIV/0!</v>
      </c>
    </row>
    <row r="351" spans="1:9" x14ac:dyDescent="0.25">
      <c r="A351" s="19" t="s">
        <v>677</v>
      </c>
      <c r="B351" s="106">
        <v>181607</v>
      </c>
      <c r="C351" s="98" t="s">
        <v>790</v>
      </c>
      <c r="D351" s="107" t="s">
        <v>678</v>
      </c>
      <c r="E351" s="108" t="s">
        <v>126</v>
      </c>
      <c r="F351" s="101">
        <v>3</v>
      </c>
      <c r="G351" s="195"/>
      <c r="H351" s="34">
        <f t="shared" si="16"/>
        <v>0</v>
      </c>
      <c r="I351" s="132" t="e">
        <f t="shared" si="17"/>
        <v>#DIV/0!</v>
      </c>
    </row>
    <row r="352" spans="1:9" x14ac:dyDescent="0.25">
      <c r="A352" s="19" t="s">
        <v>679</v>
      </c>
      <c r="B352" s="106">
        <v>181614</v>
      </c>
      <c r="C352" s="98" t="s">
        <v>790</v>
      </c>
      <c r="D352" s="107" t="s">
        <v>680</v>
      </c>
      <c r="E352" s="108" t="s">
        <v>126</v>
      </c>
      <c r="F352" s="101">
        <v>2</v>
      </c>
      <c r="G352" s="195"/>
      <c r="H352" s="34">
        <f t="shared" si="16"/>
        <v>0</v>
      </c>
      <c r="I352" s="132" t="e">
        <f t="shared" si="17"/>
        <v>#DIV/0!</v>
      </c>
    </row>
    <row r="353" spans="1:9" x14ac:dyDescent="0.25">
      <c r="A353" s="19" t="s">
        <v>681</v>
      </c>
      <c r="B353" s="106">
        <v>181617</v>
      </c>
      <c r="C353" s="98" t="s">
        <v>790</v>
      </c>
      <c r="D353" s="107" t="s">
        <v>682</v>
      </c>
      <c r="E353" s="108" t="s">
        <v>126</v>
      </c>
      <c r="F353" s="101">
        <v>2</v>
      </c>
      <c r="G353" s="195"/>
      <c r="H353" s="34">
        <f t="shared" si="16"/>
        <v>0</v>
      </c>
      <c r="I353" s="132" t="e">
        <f t="shared" si="17"/>
        <v>#DIV/0!</v>
      </c>
    </row>
    <row r="354" spans="1:9" x14ac:dyDescent="0.25">
      <c r="A354" s="19" t="s">
        <v>683</v>
      </c>
      <c r="B354" s="106">
        <v>181616</v>
      </c>
      <c r="C354" s="98" t="s">
        <v>790</v>
      </c>
      <c r="D354" s="107" t="s">
        <v>684</v>
      </c>
      <c r="E354" s="108" t="s">
        <v>126</v>
      </c>
      <c r="F354" s="101">
        <v>2</v>
      </c>
      <c r="G354" s="195"/>
      <c r="H354" s="34">
        <f t="shared" si="16"/>
        <v>0</v>
      </c>
      <c r="I354" s="132" t="e">
        <f t="shared" si="17"/>
        <v>#DIV/0!</v>
      </c>
    </row>
    <row r="355" spans="1:9" x14ac:dyDescent="0.25">
      <c r="A355" s="19" t="s">
        <v>685</v>
      </c>
      <c r="B355" s="106">
        <v>181618</v>
      </c>
      <c r="C355" s="98" t="s">
        <v>790</v>
      </c>
      <c r="D355" s="107" t="s">
        <v>686</v>
      </c>
      <c r="E355" s="108" t="s">
        <v>126</v>
      </c>
      <c r="F355" s="101">
        <v>4</v>
      </c>
      <c r="G355" s="195"/>
      <c r="H355" s="34">
        <f t="shared" si="16"/>
        <v>0</v>
      </c>
      <c r="I355" s="132" t="e">
        <f t="shared" si="17"/>
        <v>#DIV/0!</v>
      </c>
    </row>
    <row r="356" spans="1:9" x14ac:dyDescent="0.25">
      <c r="A356" s="19" t="s">
        <v>687</v>
      </c>
      <c r="B356" s="106">
        <v>181619</v>
      </c>
      <c r="C356" s="98" t="s">
        <v>790</v>
      </c>
      <c r="D356" s="107" t="s">
        <v>688</v>
      </c>
      <c r="E356" s="108" t="s">
        <v>126</v>
      </c>
      <c r="F356" s="101">
        <v>1</v>
      </c>
      <c r="G356" s="195"/>
      <c r="H356" s="34">
        <f t="shared" si="16"/>
        <v>0</v>
      </c>
      <c r="I356" s="132" t="e">
        <f t="shared" si="17"/>
        <v>#DIV/0!</v>
      </c>
    </row>
    <row r="357" spans="1:9" x14ac:dyDescent="0.25">
      <c r="A357" s="117" t="s">
        <v>689</v>
      </c>
      <c r="B357" s="118"/>
      <c r="C357" s="119"/>
      <c r="D357" s="120" t="s">
        <v>690</v>
      </c>
      <c r="E357" s="91">
        <f>SUM(H357:H362)</f>
        <v>0</v>
      </c>
      <c r="F357" s="137"/>
      <c r="G357" s="137"/>
      <c r="H357" s="137"/>
      <c r="I357" s="92" t="e">
        <f>E357/$G$388</f>
        <v>#DIV/0!</v>
      </c>
    </row>
    <row r="358" spans="1:9" ht="30" x14ac:dyDescent="0.25">
      <c r="A358" s="19" t="s">
        <v>691</v>
      </c>
      <c r="B358" s="35">
        <v>181442</v>
      </c>
      <c r="C358" s="98" t="s">
        <v>790</v>
      </c>
      <c r="D358" s="107" t="s">
        <v>692</v>
      </c>
      <c r="E358" s="108" t="s">
        <v>126</v>
      </c>
      <c r="F358" s="109">
        <v>1</v>
      </c>
      <c r="G358" s="195"/>
      <c r="H358" s="36">
        <f t="shared" si="16"/>
        <v>0</v>
      </c>
      <c r="I358" s="139" t="e">
        <f>H358/$G$388</f>
        <v>#DIV/0!</v>
      </c>
    </row>
    <row r="359" spans="1:9" x14ac:dyDescent="0.25">
      <c r="A359" s="19" t="s">
        <v>693</v>
      </c>
      <c r="B359" s="106">
        <v>181445</v>
      </c>
      <c r="C359" s="98" t="s">
        <v>790</v>
      </c>
      <c r="D359" s="107" t="s">
        <v>694</v>
      </c>
      <c r="E359" s="108" t="s">
        <v>126</v>
      </c>
      <c r="F359" s="109">
        <v>2</v>
      </c>
      <c r="G359" s="195"/>
      <c r="H359" s="33">
        <f t="shared" si="16"/>
        <v>0</v>
      </c>
      <c r="I359" s="140" t="e">
        <f>H359/$G$388</f>
        <v>#DIV/0!</v>
      </c>
    </row>
    <row r="360" spans="1:9" x14ac:dyDescent="0.25">
      <c r="A360" s="19" t="s">
        <v>695</v>
      </c>
      <c r="B360" s="106">
        <v>181446</v>
      </c>
      <c r="C360" s="98" t="s">
        <v>790</v>
      </c>
      <c r="D360" s="107" t="s">
        <v>696</v>
      </c>
      <c r="E360" s="108" t="s">
        <v>126</v>
      </c>
      <c r="F360" s="109">
        <v>2</v>
      </c>
      <c r="G360" s="195"/>
      <c r="H360" s="33">
        <f t="shared" si="16"/>
        <v>0</v>
      </c>
      <c r="I360" s="140" t="e">
        <f>H360/$G$388</f>
        <v>#DIV/0!</v>
      </c>
    </row>
    <row r="361" spans="1:9" x14ac:dyDescent="0.25">
      <c r="A361" s="19" t="s">
        <v>697</v>
      </c>
      <c r="B361" s="106">
        <v>181448</v>
      </c>
      <c r="C361" s="98" t="s">
        <v>790</v>
      </c>
      <c r="D361" s="107" t="s">
        <v>698</v>
      </c>
      <c r="E361" s="108" t="s">
        <v>126</v>
      </c>
      <c r="F361" s="109">
        <v>2</v>
      </c>
      <c r="G361" s="195"/>
      <c r="H361" s="33">
        <f t="shared" si="16"/>
        <v>0</v>
      </c>
      <c r="I361" s="140" t="e">
        <f>H361/$G$388</f>
        <v>#DIV/0!</v>
      </c>
    </row>
    <row r="362" spans="1:9" x14ac:dyDescent="0.25">
      <c r="A362" s="19" t="s">
        <v>699</v>
      </c>
      <c r="B362" s="106" t="s">
        <v>700</v>
      </c>
      <c r="C362" s="93" t="s">
        <v>787</v>
      </c>
      <c r="D362" s="107" t="s">
        <v>701</v>
      </c>
      <c r="E362" s="108" t="s">
        <v>214</v>
      </c>
      <c r="F362" s="109">
        <v>3</v>
      </c>
      <c r="G362" s="195"/>
      <c r="H362" s="33">
        <f t="shared" si="16"/>
        <v>0</v>
      </c>
      <c r="I362" s="140" t="e">
        <f>H362/$G$388</f>
        <v>#DIV/0!</v>
      </c>
    </row>
    <row r="363" spans="1:9" x14ac:dyDescent="0.25">
      <c r="A363" s="141" t="s">
        <v>702</v>
      </c>
      <c r="B363" s="118"/>
      <c r="C363" s="119"/>
      <c r="D363" s="120" t="s">
        <v>703</v>
      </c>
      <c r="E363" s="91">
        <f>SUM(H363:H367)</f>
        <v>0</v>
      </c>
      <c r="F363" s="121"/>
      <c r="G363" s="121"/>
      <c r="H363" s="121"/>
      <c r="I363" s="92" t="e">
        <f>E363/$G$388</f>
        <v>#DIV/0!</v>
      </c>
    </row>
    <row r="364" spans="1:9" x14ac:dyDescent="0.25">
      <c r="A364" s="19" t="s">
        <v>704</v>
      </c>
      <c r="B364" s="35">
        <v>90778</v>
      </c>
      <c r="C364" s="98" t="s">
        <v>789</v>
      </c>
      <c r="D364" s="122" t="s">
        <v>705</v>
      </c>
      <c r="E364" s="123" t="s">
        <v>706</v>
      </c>
      <c r="F364" s="105">
        <v>300</v>
      </c>
      <c r="G364" s="198"/>
      <c r="H364" s="18">
        <f t="shared" si="16"/>
        <v>0</v>
      </c>
      <c r="I364" s="124" t="e">
        <f>H364/$G$388</f>
        <v>#DIV/0!</v>
      </c>
    </row>
    <row r="365" spans="1:9" x14ac:dyDescent="0.25">
      <c r="A365" s="19" t="s">
        <v>707</v>
      </c>
      <c r="B365" s="23">
        <v>94295</v>
      </c>
      <c r="C365" s="98" t="s">
        <v>789</v>
      </c>
      <c r="D365" s="107" t="s">
        <v>708</v>
      </c>
      <c r="E365" s="108" t="s">
        <v>709</v>
      </c>
      <c r="F365" s="105">
        <v>5</v>
      </c>
      <c r="G365" s="195"/>
      <c r="H365" s="8">
        <f t="shared" si="16"/>
        <v>0</v>
      </c>
      <c r="I365" s="110" t="e">
        <f>H365/$G$388</f>
        <v>#DIV/0!</v>
      </c>
    </row>
    <row r="366" spans="1:9" x14ac:dyDescent="0.25">
      <c r="A366" s="19" t="s">
        <v>710</v>
      </c>
      <c r="B366" s="23">
        <v>93572</v>
      </c>
      <c r="C366" s="98" t="s">
        <v>789</v>
      </c>
      <c r="D366" s="107" t="s">
        <v>711</v>
      </c>
      <c r="E366" s="108" t="s">
        <v>709</v>
      </c>
      <c r="F366" s="105">
        <v>5</v>
      </c>
      <c r="G366" s="195"/>
      <c r="H366" s="8">
        <f t="shared" si="16"/>
        <v>0</v>
      </c>
      <c r="I366" s="110" t="e">
        <f>H366/$G$388</f>
        <v>#DIV/0!</v>
      </c>
    </row>
    <row r="367" spans="1:9" x14ac:dyDescent="0.25">
      <c r="A367" s="19" t="s">
        <v>712</v>
      </c>
      <c r="B367" s="23">
        <v>100316</v>
      </c>
      <c r="C367" s="98" t="s">
        <v>789</v>
      </c>
      <c r="D367" s="107" t="s">
        <v>713</v>
      </c>
      <c r="E367" s="108" t="s">
        <v>709</v>
      </c>
      <c r="F367" s="105">
        <v>5</v>
      </c>
      <c r="G367" s="195"/>
      <c r="H367" s="8">
        <f t="shared" si="16"/>
        <v>0</v>
      </c>
      <c r="I367" s="110" t="e">
        <f>H367/$G$388</f>
        <v>#DIV/0!</v>
      </c>
    </row>
    <row r="368" spans="1:9" x14ac:dyDescent="0.25">
      <c r="A368" s="133" t="s">
        <v>714</v>
      </c>
      <c r="B368" s="134"/>
      <c r="C368" s="119"/>
      <c r="D368" s="120" t="s">
        <v>715</v>
      </c>
      <c r="E368" s="91">
        <f>SUM(H368:H378)</f>
        <v>0</v>
      </c>
      <c r="F368" s="121"/>
      <c r="G368" s="121"/>
      <c r="H368" s="121"/>
      <c r="I368" s="92" t="e">
        <f>E368/$G$388</f>
        <v>#DIV/0!</v>
      </c>
    </row>
    <row r="369" spans="1:9" x14ac:dyDescent="0.25">
      <c r="A369" s="19" t="s">
        <v>716</v>
      </c>
      <c r="B369" s="9" t="s">
        <v>717</v>
      </c>
      <c r="C369" s="93" t="s">
        <v>787</v>
      </c>
      <c r="D369" s="122" t="s">
        <v>718</v>
      </c>
      <c r="E369" s="123" t="s">
        <v>126</v>
      </c>
      <c r="F369" s="105">
        <v>4</v>
      </c>
      <c r="G369" s="198"/>
      <c r="H369" s="18">
        <f t="shared" si="16"/>
        <v>0</v>
      </c>
      <c r="I369" s="124" t="e">
        <f t="shared" ref="I369:I378" si="18">H369/$G$388</f>
        <v>#DIV/0!</v>
      </c>
    </row>
    <row r="370" spans="1:9" x14ac:dyDescent="0.25">
      <c r="A370" s="19" t="s">
        <v>719</v>
      </c>
      <c r="B370" s="9" t="s">
        <v>717</v>
      </c>
      <c r="C370" s="93" t="s">
        <v>787</v>
      </c>
      <c r="D370" s="107" t="s">
        <v>720</v>
      </c>
      <c r="E370" s="108" t="s">
        <v>126</v>
      </c>
      <c r="F370" s="105">
        <v>4</v>
      </c>
      <c r="G370" s="195"/>
      <c r="H370" s="8">
        <f t="shared" si="16"/>
        <v>0</v>
      </c>
      <c r="I370" s="110" t="e">
        <f t="shared" si="18"/>
        <v>#DIV/0!</v>
      </c>
    </row>
    <row r="371" spans="1:9" x14ac:dyDescent="0.25">
      <c r="A371" s="19" t="s">
        <v>721</v>
      </c>
      <c r="B371" s="9" t="s">
        <v>722</v>
      </c>
      <c r="C371" s="93" t="s">
        <v>787</v>
      </c>
      <c r="D371" s="107" t="s">
        <v>723</v>
      </c>
      <c r="E371" s="108" t="s">
        <v>126</v>
      </c>
      <c r="F371" s="105">
        <v>6</v>
      </c>
      <c r="G371" s="195"/>
      <c r="H371" s="8">
        <f t="shared" si="16"/>
        <v>0</v>
      </c>
      <c r="I371" s="110" t="e">
        <f t="shared" si="18"/>
        <v>#DIV/0!</v>
      </c>
    </row>
    <row r="372" spans="1:9" x14ac:dyDescent="0.25">
      <c r="A372" s="19" t="s">
        <v>724</v>
      </c>
      <c r="B372" s="9" t="s">
        <v>725</v>
      </c>
      <c r="C372" s="93" t="s">
        <v>787</v>
      </c>
      <c r="D372" s="107" t="s">
        <v>726</v>
      </c>
      <c r="E372" s="108" t="s">
        <v>126</v>
      </c>
      <c r="F372" s="105">
        <v>6</v>
      </c>
      <c r="G372" s="195"/>
      <c r="H372" s="8">
        <f t="shared" si="16"/>
        <v>0</v>
      </c>
      <c r="I372" s="110" t="e">
        <f t="shared" si="18"/>
        <v>#DIV/0!</v>
      </c>
    </row>
    <row r="373" spans="1:9" x14ac:dyDescent="0.25">
      <c r="A373" s="19" t="s">
        <v>727</v>
      </c>
      <c r="B373" s="23">
        <v>200209</v>
      </c>
      <c r="C373" s="98" t="s">
        <v>790</v>
      </c>
      <c r="D373" s="107" t="s">
        <v>728</v>
      </c>
      <c r="E373" s="108" t="s">
        <v>91</v>
      </c>
      <c r="F373" s="105">
        <v>45</v>
      </c>
      <c r="G373" s="195"/>
      <c r="H373" s="8">
        <f t="shared" si="16"/>
        <v>0</v>
      </c>
      <c r="I373" s="110" t="e">
        <f t="shared" si="18"/>
        <v>#DIV/0!</v>
      </c>
    </row>
    <row r="374" spans="1:9" x14ac:dyDescent="0.25">
      <c r="A374" s="19" t="s">
        <v>729</v>
      </c>
      <c r="B374" s="23">
        <v>200202</v>
      </c>
      <c r="C374" s="98" t="s">
        <v>790</v>
      </c>
      <c r="D374" s="107" t="s">
        <v>730</v>
      </c>
      <c r="E374" s="108" t="s">
        <v>126</v>
      </c>
      <c r="F374" s="105">
        <v>2</v>
      </c>
      <c r="G374" s="195"/>
      <c r="H374" s="8">
        <f t="shared" si="16"/>
        <v>0</v>
      </c>
      <c r="I374" s="110" t="e">
        <f t="shared" si="18"/>
        <v>#DIV/0!</v>
      </c>
    </row>
    <row r="375" spans="1:9" ht="30" x14ac:dyDescent="0.25">
      <c r="A375" s="19" t="s">
        <v>731</v>
      </c>
      <c r="B375" s="23">
        <v>200533</v>
      </c>
      <c r="C375" s="98" t="s">
        <v>790</v>
      </c>
      <c r="D375" s="107" t="s">
        <v>732</v>
      </c>
      <c r="E375" s="108" t="s">
        <v>733</v>
      </c>
      <c r="F375" s="105">
        <v>1</v>
      </c>
      <c r="G375" s="195"/>
      <c r="H375" s="8">
        <f t="shared" si="16"/>
        <v>0</v>
      </c>
      <c r="I375" s="110" t="e">
        <f t="shared" si="18"/>
        <v>#DIV/0!</v>
      </c>
    </row>
    <row r="376" spans="1:9" ht="30" x14ac:dyDescent="0.25">
      <c r="A376" s="19" t="s">
        <v>734</v>
      </c>
      <c r="B376" s="23">
        <v>200536</v>
      </c>
      <c r="C376" s="98" t="s">
        <v>790</v>
      </c>
      <c r="D376" s="107" t="s">
        <v>735</v>
      </c>
      <c r="E376" s="108" t="s">
        <v>733</v>
      </c>
      <c r="F376" s="105">
        <v>1</v>
      </c>
      <c r="G376" s="195"/>
      <c r="H376" s="8">
        <f t="shared" si="16"/>
        <v>0</v>
      </c>
      <c r="I376" s="110" t="e">
        <f t="shared" si="18"/>
        <v>#DIV/0!</v>
      </c>
    </row>
    <row r="377" spans="1:9" x14ac:dyDescent="0.25">
      <c r="A377" s="19" t="s">
        <v>736</v>
      </c>
      <c r="B377" s="23">
        <v>90781</v>
      </c>
      <c r="C377" s="98" t="s">
        <v>789</v>
      </c>
      <c r="D377" s="107" t="s">
        <v>737</v>
      </c>
      <c r="E377" s="108" t="s">
        <v>706</v>
      </c>
      <c r="F377" s="105">
        <v>16</v>
      </c>
      <c r="G377" s="195"/>
      <c r="H377" s="8">
        <f t="shared" si="16"/>
        <v>0</v>
      </c>
      <c r="I377" s="110" t="e">
        <f t="shared" si="18"/>
        <v>#DIV/0!</v>
      </c>
    </row>
    <row r="378" spans="1:9" x14ac:dyDescent="0.25">
      <c r="A378" s="19" t="s">
        <v>738</v>
      </c>
      <c r="B378" s="37">
        <v>88253</v>
      </c>
      <c r="C378" s="98" t="s">
        <v>789</v>
      </c>
      <c r="D378" s="125" t="s">
        <v>739</v>
      </c>
      <c r="E378" s="126" t="s">
        <v>706</v>
      </c>
      <c r="F378" s="105">
        <v>16</v>
      </c>
      <c r="G378" s="199"/>
      <c r="H378" s="22">
        <f t="shared" si="16"/>
        <v>0</v>
      </c>
      <c r="I378" s="127" t="e">
        <f t="shared" si="18"/>
        <v>#DIV/0!</v>
      </c>
    </row>
    <row r="379" spans="1:9" x14ac:dyDescent="0.25">
      <c r="A379" s="133" t="s">
        <v>740</v>
      </c>
      <c r="B379" s="134"/>
      <c r="C379" s="135"/>
      <c r="D379" s="142" t="s">
        <v>741</v>
      </c>
      <c r="E379" s="91">
        <f>SUM(H379:H387)</f>
        <v>0</v>
      </c>
      <c r="F379" s="143"/>
      <c r="G379" s="143"/>
      <c r="H379" s="143"/>
      <c r="I379" s="92" t="e">
        <f>E379/$G$388</f>
        <v>#DIV/0!</v>
      </c>
    </row>
    <row r="380" spans="1:9" x14ac:dyDescent="0.25">
      <c r="A380" s="19" t="s">
        <v>742</v>
      </c>
      <c r="B380" s="9" t="s">
        <v>743</v>
      </c>
      <c r="C380" s="93" t="s">
        <v>787</v>
      </c>
      <c r="D380" s="122" t="s">
        <v>744</v>
      </c>
      <c r="E380" s="123" t="s">
        <v>27</v>
      </c>
      <c r="F380" s="144">
        <v>150</v>
      </c>
      <c r="G380" s="198"/>
      <c r="H380" s="18">
        <f t="shared" si="16"/>
        <v>0</v>
      </c>
      <c r="I380" s="124" t="e">
        <f t="shared" ref="I380:I387" si="19">H380/$G$388</f>
        <v>#DIV/0!</v>
      </c>
    </row>
    <row r="381" spans="1:9" x14ac:dyDescent="0.25">
      <c r="A381" s="19" t="s">
        <v>745</v>
      </c>
      <c r="B381" s="9" t="s">
        <v>746</v>
      </c>
      <c r="C381" s="93" t="s">
        <v>787</v>
      </c>
      <c r="D381" s="107" t="s">
        <v>747</v>
      </c>
      <c r="E381" s="108" t="s">
        <v>27</v>
      </c>
      <c r="F381" s="109">
        <v>150</v>
      </c>
      <c r="G381" s="195"/>
      <c r="H381" s="8">
        <f t="shared" si="16"/>
        <v>0</v>
      </c>
      <c r="I381" s="110" t="e">
        <f t="shared" si="19"/>
        <v>#DIV/0!</v>
      </c>
    </row>
    <row r="382" spans="1:9" x14ac:dyDescent="0.25">
      <c r="A382" s="19" t="s">
        <v>748</v>
      </c>
      <c r="B382" s="23">
        <v>173002</v>
      </c>
      <c r="C382" s="98" t="s">
        <v>790</v>
      </c>
      <c r="D382" s="107" t="s">
        <v>749</v>
      </c>
      <c r="E382" s="108" t="s">
        <v>27</v>
      </c>
      <c r="F382" s="109">
        <v>6</v>
      </c>
      <c r="G382" s="195"/>
      <c r="H382" s="8">
        <f t="shared" si="16"/>
        <v>0</v>
      </c>
      <c r="I382" s="110" t="e">
        <f t="shared" si="19"/>
        <v>#DIV/0!</v>
      </c>
    </row>
    <row r="383" spans="1:9" x14ac:dyDescent="0.25">
      <c r="A383" s="19" t="s">
        <v>750</v>
      </c>
      <c r="B383" s="9" t="s">
        <v>751</v>
      </c>
      <c r="C383" s="93" t="s">
        <v>787</v>
      </c>
      <c r="D383" s="107" t="s">
        <v>752</v>
      </c>
      <c r="E383" s="108" t="s">
        <v>27</v>
      </c>
      <c r="F383" s="109">
        <v>407.23</v>
      </c>
      <c r="G383" s="195"/>
      <c r="H383" s="8">
        <f t="shared" si="16"/>
        <v>0</v>
      </c>
      <c r="I383" s="110" t="e">
        <f t="shared" si="19"/>
        <v>#DIV/0!</v>
      </c>
    </row>
    <row r="384" spans="1:9" x14ac:dyDescent="0.25">
      <c r="A384" s="19" t="s">
        <v>753</v>
      </c>
      <c r="B384" s="9" t="s">
        <v>754</v>
      </c>
      <c r="C384" s="93" t="s">
        <v>787</v>
      </c>
      <c r="D384" s="107" t="s">
        <v>755</v>
      </c>
      <c r="E384" s="108" t="s">
        <v>91</v>
      </c>
      <c r="F384" s="109">
        <v>683.5</v>
      </c>
      <c r="G384" s="195"/>
      <c r="H384" s="8">
        <f t="shared" si="16"/>
        <v>0</v>
      </c>
      <c r="I384" s="110" t="e">
        <f t="shared" si="19"/>
        <v>#DIV/0!</v>
      </c>
    </row>
    <row r="385" spans="1:11" x14ac:dyDescent="0.25">
      <c r="A385" s="19" t="s">
        <v>756</v>
      </c>
      <c r="B385" s="9" t="s">
        <v>757</v>
      </c>
      <c r="C385" s="93" t="s">
        <v>787</v>
      </c>
      <c r="D385" s="107" t="s">
        <v>758</v>
      </c>
      <c r="E385" s="108" t="s">
        <v>27</v>
      </c>
      <c r="F385" s="109">
        <v>7101.98</v>
      </c>
      <c r="G385" s="195"/>
      <c r="H385" s="8">
        <f t="shared" si="16"/>
        <v>0</v>
      </c>
      <c r="I385" s="110" t="e">
        <f t="shared" si="19"/>
        <v>#DIV/0!</v>
      </c>
    </row>
    <row r="386" spans="1:11" ht="30" x14ac:dyDescent="0.25">
      <c r="A386" s="19" t="s">
        <v>759</v>
      </c>
      <c r="B386" s="9">
        <v>10505</v>
      </c>
      <c r="C386" s="98" t="s">
        <v>790</v>
      </c>
      <c r="D386" s="107" t="s">
        <v>760</v>
      </c>
      <c r="E386" s="108" t="s">
        <v>27</v>
      </c>
      <c r="F386" s="109">
        <v>184.8</v>
      </c>
      <c r="G386" s="195"/>
      <c r="H386" s="8">
        <f t="shared" si="16"/>
        <v>0</v>
      </c>
      <c r="I386" s="110" t="e">
        <f t="shared" si="19"/>
        <v>#DIV/0!</v>
      </c>
    </row>
    <row r="387" spans="1:11" ht="15.75" thickBot="1" x14ac:dyDescent="0.3">
      <c r="A387" s="19" t="s">
        <v>761</v>
      </c>
      <c r="B387" s="23">
        <v>10506</v>
      </c>
      <c r="C387" s="98" t="s">
        <v>790</v>
      </c>
      <c r="D387" s="107" t="s">
        <v>762</v>
      </c>
      <c r="E387" s="108" t="s">
        <v>27</v>
      </c>
      <c r="F387" s="109">
        <v>6.6</v>
      </c>
      <c r="G387" s="195"/>
      <c r="H387" s="8">
        <f t="shared" si="16"/>
        <v>0</v>
      </c>
      <c r="I387" s="110" t="e">
        <f t="shared" si="19"/>
        <v>#DIV/0!</v>
      </c>
    </row>
    <row r="388" spans="1:11" ht="18.75" thickBot="1" x14ac:dyDescent="0.3">
      <c r="A388" s="145" t="s">
        <v>763</v>
      </c>
      <c r="B388" s="146"/>
      <c r="C388" s="146"/>
      <c r="D388" s="147"/>
      <c r="E388" s="148"/>
      <c r="F388" s="149"/>
      <c r="G388" s="150">
        <f>ROUND(E379+E368+E363+E357+E348+E319+E254+E230+E189+E103+E15,2)</f>
        <v>0</v>
      </c>
      <c r="H388" s="150"/>
      <c r="I388" s="151">
        <v>0.99999999999999933</v>
      </c>
    </row>
    <row r="389" spans="1:11" ht="18.75" thickBot="1" x14ac:dyDescent="0.3">
      <c r="A389" s="145" t="s">
        <v>764</v>
      </c>
      <c r="B389" s="146"/>
      <c r="C389" s="146"/>
      <c r="D389" s="147"/>
      <c r="E389" s="148"/>
      <c r="F389" s="201" t="s">
        <v>791</v>
      </c>
      <c r="G389" s="150" t="e">
        <f>ROUND(G388+G388*F389,2)</f>
        <v>#VALUE!</v>
      </c>
      <c r="H389" s="150"/>
      <c r="I389" s="151">
        <v>1.0000000002451725</v>
      </c>
    </row>
    <row r="390" spans="1:11" ht="48" customHeight="1" x14ac:dyDescent="0.25">
      <c r="A390" s="152"/>
      <c r="B390" s="152"/>
      <c r="C390" s="152"/>
      <c r="D390" s="152"/>
      <c r="E390" s="152"/>
      <c r="F390" s="152"/>
      <c r="G390" s="153"/>
      <c r="H390" s="154"/>
      <c r="I390" s="155"/>
    </row>
    <row r="391" spans="1:11" ht="15.75" x14ac:dyDescent="0.25">
      <c r="A391" s="156"/>
      <c r="B391" s="157"/>
      <c r="C391" s="157"/>
      <c r="D391" s="158"/>
      <c r="E391" s="159"/>
      <c r="F391" s="160"/>
      <c r="G391" s="159"/>
      <c r="H391" s="154"/>
      <c r="I391" s="155"/>
      <c r="K391" s="161"/>
    </row>
    <row r="392" spans="1:11" x14ac:dyDescent="0.25">
      <c r="A392" s="40"/>
      <c r="B392" s="162"/>
      <c r="C392" s="163"/>
      <c r="D392" s="164"/>
      <c r="E392" s="164"/>
      <c r="F392" s="165"/>
      <c r="G392" s="164"/>
      <c r="H392" s="154"/>
      <c r="I392" s="164"/>
    </row>
    <row r="393" spans="1:11" x14ac:dyDescent="0.25">
      <c r="A393" s="162"/>
      <c r="B393" s="162"/>
      <c r="C393" s="41"/>
      <c r="D393" s="166"/>
      <c r="E393" s="167"/>
      <c r="F393" s="168"/>
      <c r="G393" s="166"/>
      <c r="H393" s="164"/>
      <c r="I393" s="164"/>
    </row>
    <row r="394" spans="1:11" x14ac:dyDescent="0.25">
      <c r="A394" s="169"/>
      <c r="B394" s="169"/>
      <c r="C394" s="41"/>
      <c r="D394" s="170"/>
      <c r="E394" s="167"/>
      <c r="F394" s="168"/>
      <c r="G394" s="170"/>
      <c r="H394" s="167"/>
      <c r="I394" s="164"/>
    </row>
    <row r="395" spans="1:11" x14ac:dyDescent="0.25">
      <c r="A395" s="171"/>
      <c r="B395" s="70"/>
      <c r="C395" s="41"/>
      <c r="D395" s="172"/>
      <c r="E395" s="167"/>
      <c r="F395" s="168"/>
      <c r="G395" s="173"/>
      <c r="H395" s="167"/>
      <c r="I395" s="174"/>
    </row>
    <row r="396" spans="1:11" x14ac:dyDescent="0.25">
      <c r="A396" s="171"/>
      <c r="B396" s="70"/>
      <c r="C396" s="41"/>
      <c r="D396" s="175"/>
      <c r="E396" s="167"/>
      <c r="F396" s="168"/>
      <c r="G396" s="173"/>
      <c r="H396" s="176"/>
      <c r="I396" s="164"/>
    </row>
    <row r="397" spans="1:11" x14ac:dyDescent="0.25">
      <c r="A397" s="171"/>
      <c r="B397" s="70"/>
      <c r="C397" s="70"/>
      <c r="D397" s="164"/>
      <c r="E397" s="164"/>
      <c r="F397" s="165"/>
      <c r="G397" s="164"/>
      <c r="H397" s="164"/>
      <c r="I397" s="164"/>
    </row>
  </sheetData>
  <sheetProtection algorithmName="SHA-512" hashValue="b4bPC2B8QWNBNRtThEUUw6vX2VBywG8E3fg9HDpeolnUyXuZMrZxzzIwqgHr5N7ekgzyzT5qVjq0i36deXNiFQ==" saltValue="sqfntFOtlRY2IFsYlm5MjQ==" spinCount="100000" sheet="1" objects="1" scenarios="1" formatCells="0" formatColumns="0" formatRows="0" selectLockedCells="1"/>
  <autoFilter ref="A13:K390" xr:uid="{00000000-0001-0000-0000-000000000000}"/>
  <mergeCells count="21">
    <mergeCell ref="A254:B254"/>
    <mergeCell ref="D1:I1"/>
    <mergeCell ref="D2:I2"/>
    <mergeCell ref="D3:I3"/>
    <mergeCell ref="F7:G7"/>
    <mergeCell ref="F9:G9"/>
    <mergeCell ref="F11:G11"/>
    <mergeCell ref="A14:B14"/>
    <mergeCell ref="A15:B15"/>
    <mergeCell ref="A103:B103"/>
    <mergeCell ref="A189:B189"/>
    <mergeCell ref="A230:B230"/>
    <mergeCell ref="G388:H388"/>
    <mergeCell ref="G389:H389"/>
    <mergeCell ref="A390:F390"/>
    <mergeCell ref="A319:B319"/>
    <mergeCell ref="A348:B348"/>
    <mergeCell ref="A357:B357"/>
    <mergeCell ref="A363:B363"/>
    <mergeCell ref="A368:B368"/>
    <mergeCell ref="A379:B379"/>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9"/>
  <sheetViews>
    <sheetView tabSelected="1" zoomScaleNormal="100" workbookViewId="0">
      <selection sqref="A1:D1"/>
    </sheetView>
  </sheetViews>
  <sheetFormatPr defaultRowHeight="15" x14ac:dyDescent="0.25"/>
  <cols>
    <col min="1" max="1" width="9.140625" style="39"/>
    <col min="2" max="2" width="80.85546875" style="39" bestFit="1" customWidth="1"/>
    <col min="3" max="3" width="12.28515625" style="39" bestFit="1" customWidth="1"/>
    <col min="4" max="4" width="36.7109375" style="39" bestFit="1" customWidth="1"/>
    <col min="5" max="16384" width="9.140625" style="39"/>
  </cols>
  <sheetData>
    <row r="1" spans="1:29" ht="30" x14ac:dyDescent="0.25">
      <c r="A1" s="279"/>
      <c r="B1" s="279"/>
      <c r="C1" s="279"/>
      <c r="D1" s="279"/>
      <c r="E1" s="280"/>
      <c r="F1" s="280"/>
      <c r="G1" s="280"/>
      <c r="H1" s="280"/>
      <c r="I1" s="280"/>
      <c r="J1" s="280"/>
      <c r="K1" s="280"/>
      <c r="L1" s="280"/>
      <c r="M1" s="280"/>
      <c r="N1" s="280"/>
      <c r="O1" s="280"/>
      <c r="P1" s="280"/>
      <c r="Q1" s="280"/>
      <c r="R1" s="280"/>
      <c r="S1" s="280"/>
      <c r="T1" s="280"/>
      <c r="U1" s="280"/>
      <c r="V1" s="280"/>
      <c r="W1" s="280"/>
      <c r="X1" s="280"/>
      <c r="Y1" s="280"/>
      <c r="Z1" s="280"/>
      <c r="AA1" s="280"/>
      <c r="AB1" s="280"/>
      <c r="AC1" s="280"/>
    </row>
    <row r="2" spans="1:29" x14ac:dyDescent="0.25">
      <c r="A2" s="185"/>
      <c r="B2" s="185"/>
      <c r="C2" s="185"/>
      <c r="D2" s="185"/>
      <c r="E2" s="281"/>
      <c r="F2" s="281"/>
      <c r="G2" s="281"/>
      <c r="H2" s="281"/>
      <c r="I2" s="281"/>
      <c r="J2" s="281"/>
      <c r="K2" s="281"/>
      <c r="L2" s="281"/>
      <c r="M2" s="281"/>
      <c r="N2" s="281"/>
      <c r="O2" s="281"/>
      <c r="P2" s="281"/>
      <c r="Q2" s="281"/>
      <c r="R2" s="281"/>
      <c r="S2" s="281"/>
      <c r="T2" s="281"/>
      <c r="U2" s="281"/>
      <c r="V2" s="281"/>
      <c r="W2" s="281"/>
      <c r="X2" s="281"/>
      <c r="Y2" s="281"/>
      <c r="Z2" s="281"/>
      <c r="AA2" s="281"/>
      <c r="AB2" s="281"/>
      <c r="AC2" s="281"/>
    </row>
    <row r="3" spans="1:29" x14ac:dyDescent="0.25">
      <c r="A3" s="183"/>
      <c r="B3" s="183"/>
      <c r="C3" s="281"/>
      <c r="D3" s="281"/>
      <c r="E3" s="183"/>
      <c r="F3" s="183"/>
      <c r="G3" s="183"/>
      <c r="H3" s="183"/>
      <c r="I3" s="183"/>
      <c r="J3" s="183"/>
      <c r="K3" s="183"/>
      <c r="L3" s="183"/>
      <c r="M3" s="183"/>
      <c r="N3" s="183"/>
      <c r="O3" s="183"/>
      <c r="P3" s="183"/>
      <c r="Q3" s="183"/>
      <c r="R3" s="183"/>
      <c r="S3" s="183"/>
      <c r="T3" s="183"/>
      <c r="U3" s="183"/>
      <c r="V3" s="183"/>
      <c r="W3" s="183"/>
      <c r="X3" s="183"/>
      <c r="Y3" s="183"/>
      <c r="Z3" s="183"/>
      <c r="AA3" s="183"/>
      <c r="AB3" s="183"/>
      <c r="AC3" s="183"/>
    </row>
    <row r="4" spans="1:29" ht="18" x14ac:dyDescent="0.25">
      <c r="A4" s="187"/>
      <c r="B4" s="187"/>
      <c r="C4" s="187"/>
      <c r="D4" s="187"/>
      <c r="E4" s="282"/>
      <c r="F4" s="282"/>
      <c r="G4" s="282"/>
      <c r="H4" s="282"/>
      <c r="I4" s="282"/>
      <c r="J4" s="282"/>
      <c r="K4" s="282"/>
      <c r="L4" s="282"/>
      <c r="M4" s="282"/>
      <c r="N4" s="282"/>
      <c r="O4" s="282"/>
      <c r="P4" s="282"/>
      <c r="Q4" s="282"/>
      <c r="R4" s="282"/>
      <c r="S4" s="282"/>
      <c r="T4" s="282"/>
      <c r="U4" s="282"/>
      <c r="V4" s="282"/>
      <c r="W4" s="282"/>
      <c r="X4" s="282"/>
      <c r="Y4" s="282"/>
      <c r="Z4" s="282"/>
      <c r="AA4" s="282"/>
      <c r="AB4" s="282"/>
      <c r="AC4" s="282"/>
    </row>
    <row r="5" spans="1:29" ht="15.75" thickBot="1" x14ac:dyDescent="0.3">
      <c r="A5" s="183"/>
      <c r="B5" s="183"/>
      <c r="C5" s="283"/>
      <c r="D5" s="284"/>
      <c r="E5" s="183"/>
      <c r="F5" s="183"/>
      <c r="G5" s="183"/>
      <c r="H5" s="183"/>
      <c r="I5" s="183"/>
      <c r="J5" s="183"/>
      <c r="K5" s="183"/>
      <c r="L5" s="183"/>
      <c r="M5" s="183"/>
      <c r="N5" s="183"/>
      <c r="O5" s="183"/>
      <c r="P5" s="183"/>
      <c r="Q5" s="183"/>
      <c r="R5" s="183"/>
      <c r="S5" s="183"/>
      <c r="T5" s="183"/>
      <c r="U5" s="183"/>
      <c r="V5" s="183"/>
      <c r="W5" s="183"/>
      <c r="X5" s="183"/>
      <c r="Y5" s="183"/>
      <c r="Z5" s="183"/>
      <c r="AA5" s="183"/>
      <c r="AB5" s="183"/>
      <c r="AC5" s="183"/>
    </row>
    <row r="6" spans="1:29" x14ac:dyDescent="0.25">
      <c r="A6" s="202"/>
      <c r="B6" s="203"/>
      <c r="C6" s="203"/>
      <c r="D6" s="203"/>
      <c r="E6" s="38"/>
      <c r="F6" s="38"/>
      <c r="G6" s="38"/>
      <c r="H6" s="38"/>
      <c r="I6" s="38"/>
      <c r="J6" s="38"/>
      <c r="K6" s="38"/>
      <c r="L6" s="38"/>
      <c r="M6" s="38"/>
      <c r="N6" s="38"/>
      <c r="O6" s="38"/>
      <c r="P6" s="38"/>
      <c r="Q6" s="38"/>
      <c r="R6" s="38"/>
      <c r="S6" s="38"/>
      <c r="T6" s="38"/>
      <c r="U6" s="38"/>
      <c r="V6" s="38"/>
      <c r="W6" s="38"/>
      <c r="X6" s="38"/>
      <c r="Y6" s="38"/>
      <c r="Z6" s="38"/>
      <c r="AA6" s="38"/>
      <c r="AB6" s="38"/>
      <c r="AC6" s="38"/>
    </row>
    <row r="7" spans="1:29" ht="15.75" x14ac:dyDescent="0.25">
      <c r="A7" s="45" t="s">
        <v>0</v>
      </c>
      <c r="B7" s="204" t="s">
        <v>765</v>
      </c>
      <c r="C7" s="204"/>
      <c r="D7" s="204"/>
      <c r="E7" s="205"/>
      <c r="F7" s="205"/>
      <c r="G7" s="205"/>
      <c r="H7" s="205"/>
      <c r="I7" s="205"/>
      <c r="J7" s="205"/>
      <c r="K7" s="205"/>
      <c r="L7" s="205"/>
      <c r="M7" s="205"/>
      <c r="N7" s="205"/>
      <c r="O7" s="205"/>
      <c r="P7" s="205"/>
      <c r="Q7" s="205"/>
      <c r="R7" s="205"/>
      <c r="S7" s="205"/>
      <c r="T7" s="205"/>
      <c r="U7" s="205"/>
      <c r="V7" s="205"/>
      <c r="W7" s="205"/>
      <c r="X7" s="205"/>
      <c r="Y7" s="205"/>
      <c r="Z7" s="205"/>
      <c r="AA7" s="205"/>
      <c r="AB7" s="205"/>
      <c r="AC7" s="205"/>
    </row>
    <row r="8" spans="1:29" ht="15.75" x14ac:dyDescent="0.25">
      <c r="A8" s="45"/>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row>
    <row r="9" spans="1:29" ht="15.75" x14ac:dyDescent="0.25">
      <c r="A9" s="51" t="s">
        <v>766</v>
      </c>
      <c r="B9" s="206"/>
      <c r="C9" s="206"/>
      <c r="D9" s="206"/>
      <c r="E9" s="207" t="s">
        <v>3</v>
      </c>
      <c r="F9" s="207"/>
      <c r="G9" s="207"/>
      <c r="H9" s="208">
        <v>11734.95</v>
      </c>
      <c r="I9" s="208"/>
      <c r="J9" s="42" t="s">
        <v>767</v>
      </c>
      <c r="K9" s="206"/>
      <c r="L9" s="206"/>
      <c r="M9" s="206"/>
      <c r="N9" s="206"/>
      <c r="O9" s="206"/>
      <c r="P9" s="206"/>
      <c r="Q9" s="206"/>
      <c r="R9" s="206"/>
      <c r="S9" s="206"/>
      <c r="T9" s="206"/>
      <c r="U9" s="206"/>
      <c r="V9" s="206"/>
      <c r="W9" s="206"/>
      <c r="X9" s="206"/>
      <c r="Y9" s="206"/>
      <c r="Z9" s="206"/>
      <c r="AA9" s="206"/>
      <c r="AB9" s="206"/>
      <c r="AC9" s="206"/>
    </row>
    <row r="10" spans="1:29" ht="15.75" x14ac:dyDescent="0.25">
      <c r="A10" s="45"/>
      <c r="B10" s="206"/>
      <c r="C10" s="206"/>
      <c r="D10" s="206"/>
      <c r="E10" s="209"/>
      <c r="F10" s="210"/>
      <c r="G10" s="210"/>
      <c r="H10" s="206"/>
      <c r="I10" s="206"/>
      <c r="J10" s="206"/>
      <c r="K10" s="206"/>
      <c r="L10" s="206"/>
      <c r="M10" s="206"/>
      <c r="N10" s="206"/>
      <c r="O10" s="206"/>
      <c r="P10" s="206"/>
      <c r="Q10" s="206"/>
      <c r="R10" s="206"/>
      <c r="S10" s="206"/>
      <c r="T10" s="206"/>
      <c r="U10" s="206"/>
      <c r="V10" s="206"/>
      <c r="W10" s="206"/>
      <c r="X10" s="206"/>
      <c r="Y10" s="206"/>
      <c r="Z10" s="206"/>
      <c r="AA10" s="206"/>
      <c r="AB10" s="206"/>
      <c r="AC10" s="206"/>
    </row>
    <row r="11" spans="1:29" ht="15.75" x14ac:dyDescent="0.25">
      <c r="A11" s="51" t="s">
        <v>4</v>
      </c>
      <c r="B11" s="46" t="s">
        <v>5</v>
      </c>
      <c r="C11" s="46"/>
      <c r="D11" s="46"/>
      <c r="E11" s="211" t="s">
        <v>6</v>
      </c>
      <c r="F11" s="211"/>
      <c r="G11" s="211"/>
      <c r="H11" s="212">
        <v>3918147.06</v>
      </c>
      <c r="I11" s="212"/>
      <c r="J11" s="212"/>
      <c r="K11" s="46"/>
      <c r="L11" s="46"/>
      <c r="M11" s="46"/>
      <c r="N11" s="46"/>
      <c r="O11" s="46"/>
      <c r="P11" s="46"/>
      <c r="Q11" s="46"/>
      <c r="R11" s="46"/>
      <c r="S11" s="46"/>
      <c r="T11" s="46"/>
      <c r="U11" s="46"/>
      <c r="V11" s="46"/>
      <c r="W11" s="46"/>
      <c r="X11" s="46"/>
      <c r="Y11" s="46"/>
      <c r="Z11" s="46"/>
      <c r="AA11" s="46"/>
      <c r="AB11" s="46"/>
      <c r="AC11" s="46"/>
    </row>
    <row r="12" spans="1:29" ht="15.75" x14ac:dyDescent="0.25">
      <c r="A12" s="45"/>
      <c r="B12" s="206"/>
      <c r="C12" s="206"/>
      <c r="D12" s="206"/>
      <c r="E12" s="209"/>
      <c r="F12" s="210"/>
      <c r="G12" s="210"/>
      <c r="H12" s="206"/>
      <c r="I12" s="206"/>
      <c r="J12" s="206"/>
      <c r="K12" s="206"/>
      <c r="L12" s="206"/>
      <c r="M12" s="206"/>
      <c r="N12" s="206"/>
      <c r="O12" s="206"/>
      <c r="P12" s="206"/>
      <c r="Q12" s="206"/>
      <c r="R12" s="206"/>
      <c r="S12" s="206"/>
      <c r="T12" s="206"/>
      <c r="U12" s="206"/>
      <c r="V12" s="206"/>
      <c r="W12" s="206"/>
      <c r="X12" s="206"/>
      <c r="Y12" s="206"/>
      <c r="Z12" s="206"/>
      <c r="AA12" s="206"/>
      <c r="AB12" s="206"/>
      <c r="AC12" s="206"/>
    </row>
    <row r="13" spans="1:29" ht="15.75" x14ac:dyDescent="0.25">
      <c r="A13" s="51" t="s">
        <v>7</v>
      </c>
      <c r="B13" s="204" t="s">
        <v>786</v>
      </c>
      <c r="C13" s="204"/>
      <c r="D13" s="204"/>
      <c r="E13" s="207" t="s">
        <v>768</v>
      </c>
      <c r="F13" s="207"/>
      <c r="G13" s="207"/>
      <c r="H13" s="213">
        <v>333.88698375365891</v>
      </c>
      <c r="I13" s="213"/>
      <c r="J13" s="213"/>
      <c r="K13" s="206"/>
      <c r="L13" s="206"/>
      <c r="M13" s="206"/>
      <c r="N13" s="206"/>
      <c r="O13" s="206"/>
      <c r="P13" s="206"/>
      <c r="Q13" s="206"/>
      <c r="R13" s="206"/>
      <c r="S13" s="206"/>
      <c r="T13" s="206"/>
      <c r="U13" s="206"/>
      <c r="V13" s="206"/>
      <c r="W13" s="206"/>
      <c r="X13" s="206"/>
      <c r="Y13" s="206"/>
      <c r="Z13" s="206"/>
      <c r="AA13" s="206"/>
      <c r="AB13" s="206"/>
      <c r="AC13" s="206"/>
    </row>
    <row r="14" spans="1:29" ht="15.75" thickBot="1" x14ac:dyDescent="0.3">
      <c r="A14" s="214"/>
      <c r="B14" s="215"/>
      <c r="C14" s="215"/>
      <c r="D14" s="215"/>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row>
    <row r="15" spans="1:29" ht="15.75" thickBot="1" x14ac:dyDescent="0.3">
      <c r="A15" s="217"/>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row>
    <row r="16" spans="1:29" ht="18.75" thickBot="1" x14ac:dyDescent="0.3">
      <c r="A16" s="219" t="s">
        <v>9</v>
      </c>
      <c r="B16" s="220" t="s">
        <v>769</v>
      </c>
      <c r="C16" s="221" t="s">
        <v>770</v>
      </c>
      <c r="D16" s="221" t="s">
        <v>771</v>
      </c>
      <c r="E16" s="222" t="s">
        <v>772</v>
      </c>
      <c r="F16" s="222"/>
      <c r="G16" s="222"/>
      <c r="H16" s="222"/>
      <c r="I16" s="222"/>
      <c r="J16" s="222" t="s">
        <v>773</v>
      </c>
      <c r="K16" s="222"/>
      <c r="L16" s="222"/>
      <c r="M16" s="222"/>
      <c r="N16" s="222"/>
      <c r="O16" s="222" t="s">
        <v>774</v>
      </c>
      <c r="P16" s="222"/>
      <c r="Q16" s="222"/>
      <c r="R16" s="222"/>
      <c r="S16" s="222"/>
      <c r="T16" s="222" t="s">
        <v>775</v>
      </c>
      <c r="U16" s="222"/>
      <c r="V16" s="222"/>
      <c r="W16" s="222"/>
      <c r="X16" s="222"/>
      <c r="Y16" s="223" t="s">
        <v>776</v>
      </c>
      <c r="Z16" s="224"/>
      <c r="AA16" s="224"/>
      <c r="AB16" s="224"/>
      <c r="AC16" s="225"/>
    </row>
    <row r="17" spans="1:31" ht="18.75" thickBot="1" x14ac:dyDescent="0.3">
      <c r="A17" s="219"/>
      <c r="B17" s="220"/>
      <c r="C17" s="226" t="s">
        <v>777</v>
      </c>
      <c r="D17" s="226" t="s">
        <v>778</v>
      </c>
      <c r="E17" s="227" t="s">
        <v>779</v>
      </c>
      <c r="F17" s="228" t="s">
        <v>780</v>
      </c>
      <c r="G17" s="228" t="s">
        <v>781</v>
      </c>
      <c r="H17" s="228" t="s">
        <v>782</v>
      </c>
      <c r="I17" s="229" t="s">
        <v>783</v>
      </c>
      <c r="J17" s="227" t="s">
        <v>779</v>
      </c>
      <c r="K17" s="228" t="s">
        <v>780</v>
      </c>
      <c r="L17" s="228" t="s">
        <v>781</v>
      </c>
      <c r="M17" s="228" t="s">
        <v>782</v>
      </c>
      <c r="N17" s="229" t="s">
        <v>783</v>
      </c>
      <c r="O17" s="227" t="s">
        <v>779</v>
      </c>
      <c r="P17" s="228" t="s">
        <v>780</v>
      </c>
      <c r="Q17" s="228" t="s">
        <v>781</v>
      </c>
      <c r="R17" s="228" t="s">
        <v>782</v>
      </c>
      <c r="S17" s="229" t="s">
        <v>783</v>
      </c>
      <c r="T17" s="227" t="s">
        <v>779</v>
      </c>
      <c r="U17" s="228" t="s">
        <v>780</v>
      </c>
      <c r="V17" s="228" t="s">
        <v>781</v>
      </c>
      <c r="W17" s="228" t="s">
        <v>782</v>
      </c>
      <c r="X17" s="229" t="s">
        <v>783</v>
      </c>
      <c r="Y17" s="227" t="s">
        <v>779</v>
      </c>
      <c r="Z17" s="228" t="s">
        <v>780</v>
      </c>
      <c r="AA17" s="228" t="s">
        <v>781</v>
      </c>
      <c r="AB17" s="228" t="s">
        <v>782</v>
      </c>
      <c r="AC17" s="229" t="s">
        <v>783</v>
      </c>
    </row>
    <row r="18" spans="1:31" ht="15.75" thickBot="1" x14ac:dyDescent="0.3">
      <c r="A18" s="230"/>
      <c r="B18" s="231"/>
      <c r="C18" s="231"/>
      <c r="D18" s="231"/>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row>
    <row r="19" spans="1:31" x14ac:dyDescent="0.25">
      <c r="A19" s="233" t="s">
        <v>19</v>
      </c>
      <c r="B19" s="234" t="s">
        <v>20</v>
      </c>
      <c r="C19" s="235">
        <v>5.942204988202951E-2</v>
      </c>
      <c r="D19" s="236">
        <f>Orçamento!E15</f>
        <v>0</v>
      </c>
      <c r="E19" s="285"/>
      <c r="F19" s="286"/>
      <c r="G19" s="286"/>
      <c r="H19" s="286"/>
      <c r="I19" s="287"/>
      <c r="J19" s="285"/>
      <c r="K19" s="286"/>
      <c r="L19" s="286"/>
      <c r="M19" s="286"/>
      <c r="N19" s="287"/>
      <c r="O19" s="285"/>
      <c r="P19" s="286"/>
      <c r="Q19" s="286"/>
      <c r="R19" s="286"/>
      <c r="S19" s="287"/>
      <c r="T19" s="285"/>
      <c r="U19" s="286"/>
      <c r="V19" s="286"/>
      <c r="W19" s="286"/>
      <c r="X19" s="287"/>
      <c r="Y19" s="285"/>
      <c r="Z19" s="286"/>
      <c r="AA19" s="286"/>
      <c r="AB19" s="286"/>
      <c r="AC19" s="288"/>
      <c r="AE19" s="237"/>
    </row>
    <row r="20" spans="1:31" x14ac:dyDescent="0.25">
      <c r="A20" s="238"/>
      <c r="B20" s="239"/>
      <c r="C20" s="240"/>
      <c r="D20" s="241"/>
      <c r="E20" s="242">
        <v>0</v>
      </c>
      <c r="F20" s="243"/>
      <c r="G20" s="243"/>
      <c r="H20" s="243"/>
      <c r="I20" s="244"/>
      <c r="J20" s="242">
        <v>0</v>
      </c>
      <c r="K20" s="243"/>
      <c r="L20" s="243"/>
      <c r="M20" s="243"/>
      <c r="N20" s="244"/>
      <c r="O20" s="242">
        <v>0</v>
      </c>
      <c r="P20" s="243"/>
      <c r="Q20" s="243"/>
      <c r="R20" s="243"/>
      <c r="S20" s="244"/>
      <c r="T20" s="242">
        <f>SUM(T19:X19)*$D19</f>
        <v>0</v>
      </c>
      <c r="U20" s="243"/>
      <c r="V20" s="243"/>
      <c r="W20" s="243"/>
      <c r="X20" s="244"/>
      <c r="Y20" s="242">
        <f>SUM(Y19:AC19)*$D19</f>
        <v>0</v>
      </c>
      <c r="Z20" s="243"/>
      <c r="AA20" s="243"/>
      <c r="AB20" s="243"/>
      <c r="AC20" s="244"/>
    </row>
    <row r="21" spans="1:31" x14ac:dyDescent="0.25">
      <c r="A21" s="245" t="s">
        <v>269</v>
      </c>
      <c r="B21" s="246" t="s">
        <v>270</v>
      </c>
      <c r="C21" s="247">
        <v>2.9238662755173353E-2</v>
      </c>
      <c r="D21" s="248">
        <f>Orçamento!E103</f>
        <v>0</v>
      </c>
      <c r="E21" s="289"/>
      <c r="F21" s="290"/>
      <c r="G21" s="290"/>
      <c r="H21" s="290"/>
      <c r="I21" s="291"/>
      <c r="J21" s="289"/>
      <c r="K21" s="290"/>
      <c r="L21" s="290"/>
      <c r="M21" s="290"/>
      <c r="N21" s="291"/>
      <c r="O21" s="289"/>
      <c r="P21" s="290"/>
      <c r="Q21" s="290"/>
      <c r="R21" s="290"/>
      <c r="S21" s="291"/>
      <c r="T21" s="289"/>
      <c r="U21" s="290"/>
      <c r="V21" s="290"/>
      <c r="W21" s="290"/>
      <c r="X21" s="291"/>
      <c r="Y21" s="289"/>
      <c r="Z21" s="290"/>
      <c r="AA21" s="290"/>
      <c r="AB21" s="290"/>
      <c r="AC21" s="292"/>
      <c r="AE21" s="237"/>
    </row>
    <row r="22" spans="1:31" x14ac:dyDescent="0.25">
      <c r="A22" s="238"/>
      <c r="B22" s="239"/>
      <c r="C22" s="240"/>
      <c r="D22" s="241"/>
      <c r="E22" s="242">
        <v>0</v>
      </c>
      <c r="F22" s="243"/>
      <c r="G22" s="243"/>
      <c r="H22" s="243"/>
      <c r="I22" s="244"/>
      <c r="J22" s="242">
        <v>0</v>
      </c>
      <c r="K22" s="243"/>
      <c r="L22" s="243"/>
      <c r="M22" s="243"/>
      <c r="N22" s="244"/>
      <c r="O22" s="242">
        <v>0</v>
      </c>
      <c r="P22" s="243"/>
      <c r="Q22" s="243"/>
      <c r="R22" s="243"/>
      <c r="S22" s="244"/>
      <c r="T22" s="242">
        <f>SUM(T21:X21)*$D21</f>
        <v>0</v>
      </c>
      <c r="U22" s="243"/>
      <c r="V22" s="243"/>
      <c r="W22" s="243"/>
      <c r="X22" s="244"/>
      <c r="Y22" s="242">
        <f>SUM(Y21:AC21)*$D21</f>
        <v>0</v>
      </c>
      <c r="Z22" s="243"/>
      <c r="AA22" s="243"/>
      <c r="AB22" s="243"/>
      <c r="AC22" s="244"/>
    </row>
    <row r="23" spans="1:31" ht="15" customHeight="1" x14ac:dyDescent="0.25">
      <c r="A23" s="245" t="s">
        <v>372</v>
      </c>
      <c r="B23" s="246" t="s">
        <v>373</v>
      </c>
      <c r="C23" s="247">
        <v>2.4933344354176729E-2</v>
      </c>
      <c r="D23" s="248">
        <f>Orçamento!E189</f>
        <v>0</v>
      </c>
      <c r="E23" s="289"/>
      <c r="F23" s="290"/>
      <c r="G23" s="290"/>
      <c r="H23" s="290"/>
      <c r="I23" s="291"/>
      <c r="J23" s="289"/>
      <c r="K23" s="290"/>
      <c r="L23" s="290"/>
      <c r="M23" s="290"/>
      <c r="N23" s="291"/>
      <c r="O23" s="289"/>
      <c r="P23" s="290"/>
      <c r="Q23" s="290"/>
      <c r="R23" s="290"/>
      <c r="S23" s="291"/>
      <c r="T23" s="289"/>
      <c r="U23" s="290"/>
      <c r="V23" s="290"/>
      <c r="W23" s="290"/>
      <c r="X23" s="291"/>
      <c r="Y23" s="289"/>
      <c r="Z23" s="290"/>
      <c r="AA23" s="290"/>
      <c r="AB23" s="290"/>
      <c r="AC23" s="292"/>
      <c r="AE23" s="237"/>
    </row>
    <row r="24" spans="1:31" ht="15" customHeight="1" x14ac:dyDescent="0.25">
      <c r="A24" s="238"/>
      <c r="B24" s="239"/>
      <c r="C24" s="240"/>
      <c r="D24" s="241"/>
      <c r="E24" s="242">
        <v>0</v>
      </c>
      <c r="F24" s="243"/>
      <c r="G24" s="243"/>
      <c r="H24" s="243"/>
      <c r="I24" s="244"/>
      <c r="J24" s="242">
        <v>0</v>
      </c>
      <c r="K24" s="243"/>
      <c r="L24" s="243"/>
      <c r="M24" s="243"/>
      <c r="N24" s="244"/>
      <c r="O24" s="242">
        <f>SUM(O23:S23)*$D23</f>
        <v>0</v>
      </c>
      <c r="P24" s="243"/>
      <c r="Q24" s="243"/>
      <c r="R24" s="243"/>
      <c r="S24" s="244"/>
      <c r="T24" s="242">
        <v>0</v>
      </c>
      <c r="U24" s="243"/>
      <c r="V24" s="243"/>
      <c r="W24" s="243"/>
      <c r="X24" s="244"/>
      <c r="Y24" s="242">
        <v>0</v>
      </c>
      <c r="Z24" s="243"/>
      <c r="AA24" s="243"/>
      <c r="AB24" s="243"/>
      <c r="AC24" s="249"/>
    </row>
    <row r="25" spans="1:31" ht="15" customHeight="1" x14ac:dyDescent="0.25">
      <c r="A25" s="245" t="s">
        <v>423</v>
      </c>
      <c r="B25" s="246" t="s">
        <v>424</v>
      </c>
      <c r="C25" s="247">
        <v>0.20435842155287767</v>
      </c>
      <c r="D25" s="248">
        <f>Orçamento!E230</f>
        <v>0</v>
      </c>
      <c r="E25" s="289"/>
      <c r="F25" s="290"/>
      <c r="G25" s="290"/>
      <c r="H25" s="290"/>
      <c r="I25" s="291"/>
      <c r="J25" s="289"/>
      <c r="K25" s="290"/>
      <c r="L25" s="290"/>
      <c r="M25" s="290"/>
      <c r="N25" s="291"/>
      <c r="O25" s="289"/>
      <c r="P25" s="290"/>
      <c r="Q25" s="290"/>
      <c r="R25" s="290"/>
      <c r="S25" s="291"/>
      <c r="T25" s="289"/>
      <c r="U25" s="290"/>
      <c r="V25" s="290"/>
      <c r="W25" s="290"/>
      <c r="X25" s="291"/>
      <c r="Y25" s="289"/>
      <c r="Z25" s="290"/>
      <c r="AA25" s="290"/>
      <c r="AB25" s="290"/>
      <c r="AC25" s="292"/>
      <c r="AE25" s="237"/>
    </row>
    <row r="26" spans="1:31" ht="15" customHeight="1" x14ac:dyDescent="0.25">
      <c r="A26" s="238"/>
      <c r="B26" s="239"/>
      <c r="C26" s="240"/>
      <c r="D26" s="241"/>
      <c r="E26" s="242">
        <f>SUM(E25:I25)*$D25</f>
        <v>0</v>
      </c>
      <c r="F26" s="243"/>
      <c r="G26" s="243"/>
      <c r="H26" s="243"/>
      <c r="I26" s="244"/>
      <c r="J26" s="242">
        <f>SUM(J25:N25)*$D25</f>
        <v>0</v>
      </c>
      <c r="K26" s="243"/>
      <c r="L26" s="243"/>
      <c r="M26" s="243"/>
      <c r="N26" s="244"/>
      <c r="O26" s="242">
        <v>0</v>
      </c>
      <c r="P26" s="243"/>
      <c r="Q26" s="243"/>
      <c r="R26" s="243"/>
      <c r="S26" s="244"/>
      <c r="T26" s="242">
        <v>0</v>
      </c>
      <c r="U26" s="243"/>
      <c r="V26" s="243"/>
      <c r="W26" s="243"/>
      <c r="X26" s="244"/>
      <c r="Y26" s="242">
        <v>0</v>
      </c>
      <c r="Z26" s="243"/>
      <c r="AA26" s="243"/>
      <c r="AB26" s="243"/>
      <c r="AC26" s="249"/>
    </row>
    <row r="27" spans="1:31" ht="15" customHeight="1" x14ac:dyDescent="0.25">
      <c r="A27" s="245" t="s">
        <v>475</v>
      </c>
      <c r="B27" s="246" t="s">
        <v>476</v>
      </c>
      <c r="C27" s="247">
        <v>0.53238902646008179</v>
      </c>
      <c r="D27" s="248">
        <f>Orçamento!E254</f>
        <v>0</v>
      </c>
      <c r="E27" s="289"/>
      <c r="F27" s="290"/>
      <c r="G27" s="290"/>
      <c r="H27" s="290"/>
      <c r="I27" s="291"/>
      <c r="J27" s="289"/>
      <c r="K27" s="290"/>
      <c r="L27" s="290"/>
      <c r="M27" s="290"/>
      <c r="N27" s="291"/>
      <c r="O27" s="289"/>
      <c r="P27" s="290"/>
      <c r="Q27" s="290"/>
      <c r="R27" s="290"/>
      <c r="S27" s="291"/>
      <c r="T27" s="289"/>
      <c r="U27" s="290"/>
      <c r="V27" s="290"/>
      <c r="W27" s="290"/>
      <c r="X27" s="291"/>
      <c r="Y27" s="289"/>
      <c r="Z27" s="290"/>
      <c r="AA27" s="290"/>
      <c r="AB27" s="290"/>
      <c r="AC27" s="292"/>
      <c r="AE27" s="237"/>
    </row>
    <row r="28" spans="1:31" ht="15" customHeight="1" x14ac:dyDescent="0.25">
      <c r="A28" s="238"/>
      <c r="B28" s="239"/>
      <c r="C28" s="240"/>
      <c r="D28" s="241"/>
      <c r="E28" s="242">
        <v>0</v>
      </c>
      <c r="F28" s="243"/>
      <c r="G28" s="243"/>
      <c r="H28" s="243"/>
      <c r="I28" s="244"/>
      <c r="J28" s="242">
        <f>SUM(J27:N27)*$D27</f>
        <v>0</v>
      </c>
      <c r="K28" s="243"/>
      <c r="L28" s="243"/>
      <c r="M28" s="243"/>
      <c r="N28" s="244"/>
      <c r="O28" s="242">
        <f>SUM(O27:S27)*$D27</f>
        <v>0</v>
      </c>
      <c r="P28" s="243"/>
      <c r="Q28" s="243"/>
      <c r="R28" s="243"/>
      <c r="S28" s="244"/>
      <c r="T28" s="242">
        <f>SUM(T27:X27)*$D27</f>
        <v>0</v>
      </c>
      <c r="U28" s="243"/>
      <c r="V28" s="243"/>
      <c r="W28" s="243"/>
      <c r="X28" s="244"/>
      <c r="Y28" s="242">
        <v>0</v>
      </c>
      <c r="Z28" s="243"/>
      <c r="AA28" s="243"/>
      <c r="AB28" s="243"/>
      <c r="AC28" s="249"/>
    </row>
    <row r="29" spans="1:31" ht="15" customHeight="1" x14ac:dyDescent="0.25">
      <c r="A29" s="245" t="s">
        <v>617</v>
      </c>
      <c r="B29" s="246" t="s">
        <v>618</v>
      </c>
      <c r="C29" s="247">
        <v>2.58071846015594E-2</v>
      </c>
      <c r="D29" s="248">
        <f>Orçamento!E319</f>
        <v>0</v>
      </c>
      <c r="E29" s="289"/>
      <c r="F29" s="290"/>
      <c r="G29" s="290"/>
      <c r="H29" s="290"/>
      <c r="I29" s="291"/>
      <c r="J29" s="289"/>
      <c r="K29" s="290"/>
      <c r="L29" s="290"/>
      <c r="M29" s="290"/>
      <c r="N29" s="291"/>
      <c r="O29" s="289"/>
      <c r="P29" s="290"/>
      <c r="Q29" s="290"/>
      <c r="R29" s="290"/>
      <c r="S29" s="291"/>
      <c r="T29" s="289"/>
      <c r="U29" s="290"/>
      <c r="V29" s="290"/>
      <c r="W29" s="290"/>
      <c r="X29" s="291"/>
      <c r="Y29" s="289"/>
      <c r="Z29" s="290"/>
      <c r="AA29" s="290"/>
      <c r="AB29" s="290"/>
      <c r="AC29" s="292"/>
      <c r="AE29" s="237"/>
    </row>
    <row r="30" spans="1:31" ht="15" customHeight="1" x14ac:dyDescent="0.25">
      <c r="A30" s="238"/>
      <c r="B30" s="239"/>
      <c r="C30" s="240"/>
      <c r="D30" s="241"/>
      <c r="E30" s="242">
        <v>0</v>
      </c>
      <c r="F30" s="243"/>
      <c r="G30" s="243"/>
      <c r="H30" s="243"/>
      <c r="I30" s="244"/>
      <c r="J30" s="242">
        <v>0</v>
      </c>
      <c r="K30" s="243"/>
      <c r="L30" s="243"/>
      <c r="M30" s="243"/>
      <c r="N30" s="244"/>
      <c r="O30" s="242">
        <f>SUM(O29:S29)*$D29</f>
        <v>0</v>
      </c>
      <c r="P30" s="243"/>
      <c r="Q30" s="243"/>
      <c r="R30" s="243"/>
      <c r="S30" s="244"/>
      <c r="T30" s="242">
        <f>SUM(T29:X29)*$D29</f>
        <v>0</v>
      </c>
      <c r="U30" s="243"/>
      <c r="V30" s="243"/>
      <c r="W30" s="243"/>
      <c r="X30" s="244"/>
      <c r="Y30" s="242">
        <v>0</v>
      </c>
      <c r="Z30" s="243"/>
      <c r="AA30" s="243"/>
      <c r="AB30" s="243"/>
      <c r="AC30" s="249"/>
    </row>
    <row r="31" spans="1:31" ht="15" customHeight="1" x14ac:dyDescent="0.25">
      <c r="A31" s="245" t="s">
        <v>671</v>
      </c>
      <c r="B31" s="246" t="s">
        <v>672</v>
      </c>
      <c r="C31" s="247">
        <v>2.2598409450859714E-2</v>
      </c>
      <c r="D31" s="248">
        <f>Orçamento!E348</f>
        <v>0</v>
      </c>
      <c r="E31" s="289"/>
      <c r="F31" s="290"/>
      <c r="G31" s="290"/>
      <c r="H31" s="290"/>
      <c r="I31" s="291"/>
      <c r="J31" s="289"/>
      <c r="K31" s="290"/>
      <c r="L31" s="290"/>
      <c r="M31" s="290"/>
      <c r="N31" s="291"/>
      <c r="O31" s="289"/>
      <c r="P31" s="290"/>
      <c r="Q31" s="290"/>
      <c r="R31" s="290"/>
      <c r="S31" s="291"/>
      <c r="T31" s="289"/>
      <c r="U31" s="290"/>
      <c r="V31" s="290"/>
      <c r="W31" s="290"/>
      <c r="X31" s="291"/>
      <c r="Y31" s="289"/>
      <c r="Z31" s="290"/>
      <c r="AA31" s="290"/>
      <c r="AB31" s="290"/>
      <c r="AC31" s="292"/>
      <c r="AE31" s="237"/>
    </row>
    <row r="32" spans="1:31" ht="15" customHeight="1" x14ac:dyDescent="0.25">
      <c r="A32" s="238"/>
      <c r="B32" s="239"/>
      <c r="C32" s="240"/>
      <c r="D32" s="241"/>
      <c r="E32" s="242">
        <v>0</v>
      </c>
      <c r="F32" s="243"/>
      <c r="G32" s="243"/>
      <c r="H32" s="243"/>
      <c r="I32" s="244"/>
      <c r="J32" s="242">
        <v>0</v>
      </c>
      <c r="K32" s="243"/>
      <c r="L32" s="243"/>
      <c r="M32" s="243"/>
      <c r="N32" s="244"/>
      <c r="O32" s="242">
        <v>0</v>
      </c>
      <c r="P32" s="243"/>
      <c r="Q32" s="243"/>
      <c r="R32" s="243"/>
      <c r="S32" s="244"/>
      <c r="T32" s="242">
        <v>0</v>
      </c>
      <c r="U32" s="243"/>
      <c r="V32" s="243"/>
      <c r="W32" s="243"/>
      <c r="X32" s="244"/>
      <c r="Y32" s="242">
        <f>SUM(Y31:AC31)*$D31</f>
        <v>0</v>
      </c>
      <c r="Z32" s="243"/>
      <c r="AA32" s="243"/>
      <c r="AB32" s="243"/>
      <c r="AC32" s="244"/>
    </row>
    <row r="33" spans="1:31" ht="15" customHeight="1" x14ac:dyDescent="0.25">
      <c r="A33" s="245" t="s">
        <v>689</v>
      </c>
      <c r="B33" s="246" t="s">
        <v>690</v>
      </c>
      <c r="C33" s="247">
        <v>4.7317627293267826E-3</v>
      </c>
      <c r="D33" s="248">
        <f>Orçamento!E357</f>
        <v>0</v>
      </c>
      <c r="E33" s="289"/>
      <c r="F33" s="290"/>
      <c r="G33" s="290"/>
      <c r="H33" s="290"/>
      <c r="I33" s="291"/>
      <c r="J33" s="289"/>
      <c r="K33" s="290"/>
      <c r="L33" s="290"/>
      <c r="M33" s="290"/>
      <c r="N33" s="291"/>
      <c r="O33" s="289"/>
      <c r="P33" s="290"/>
      <c r="Q33" s="290"/>
      <c r="R33" s="290"/>
      <c r="S33" s="291"/>
      <c r="T33" s="289"/>
      <c r="U33" s="290"/>
      <c r="V33" s="290"/>
      <c r="W33" s="290"/>
      <c r="X33" s="291"/>
      <c r="Y33" s="289"/>
      <c r="Z33" s="290"/>
      <c r="AA33" s="290"/>
      <c r="AB33" s="290"/>
      <c r="AC33" s="292"/>
      <c r="AE33" s="237"/>
    </row>
    <row r="34" spans="1:31" ht="15" customHeight="1" x14ac:dyDescent="0.25">
      <c r="A34" s="238"/>
      <c r="B34" s="239"/>
      <c r="C34" s="240"/>
      <c r="D34" s="241"/>
      <c r="E34" s="242">
        <v>0</v>
      </c>
      <c r="F34" s="243"/>
      <c r="G34" s="243"/>
      <c r="H34" s="243"/>
      <c r="I34" s="244"/>
      <c r="J34" s="242">
        <v>0</v>
      </c>
      <c r="K34" s="243"/>
      <c r="L34" s="243"/>
      <c r="M34" s="243"/>
      <c r="N34" s="244"/>
      <c r="O34" s="242">
        <v>0</v>
      </c>
      <c r="P34" s="243"/>
      <c r="Q34" s="243"/>
      <c r="R34" s="243"/>
      <c r="S34" s="244"/>
      <c r="T34" s="242">
        <v>0</v>
      </c>
      <c r="U34" s="243"/>
      <c r="V34" s="243"/>
      <c r="W34" s="243"/>
      <c r="X34" s="244"/>
      <c r="Y34" s="242">
        <f>SUM(Y33:AC33)*$D33</f>
        <v>0</v>
      </c>
      <c r="Z34" s="243"/>
      <c r="AA34" s="243"/>
      <c r="AB34" s="243"/>
      <c r="AC34" s="244"/>
    </row>
    <row r="35" spans="1:31" ht="15" customHeight="1" x14ac:dyDescent="0.25">
      <c r="A35" s="245" t="s">
        <v>702</v>
      </c>
      <c r="B35" s="246" t="s">
        <v>703</v>
      </c>
      <c r="C35" s="247">
        <v>4.3801980340730719E-2</v>
      </c>
      <c r="D35" s="248">
        <f>Orçamento!E363</f>
        <v>0</v>
      </c>
      <c r="E35" s="289"/>
      <c r="F35" s="290"/>
      <c r="G35" s="290"/>
      <c r="H35" s="290"/>
      <c r="I35" s="291"/>
      <c r="J35" s="289"/>
      <c r="K35" s="290"/>
      <c r="L35" s="290"/>
      <c r="M35" s="290"/>
      <c r="N35" s="291"/>
      <c r="O35" s="289"/>
      <c r="P35" s="290"/>
      <c r="Q35" s="290"/>
      <c r="R35" s="290"/>
      <c r="S35" s="291"/>
      <c r="T35" s="289"/>
      <c r="U35" s="290"/>
      <c r="V35" s="290"/>
      <c r="W35" s="290"/>
      <c r="X35" s="291"/>
      <c r="Y35" s="289"/>
      <c r="Z35" s="290"/>
      <c r="AA35" s="290"/>
      <c r="AB35" s="290"/>
      <c r="AC35" s="292"/>
      <c r="AE35" s="237"/>
    </row>
    <row r="36" spans="1:31" ht="15" customHeight="1" x14ac:dyDescent="0.25">
      <c r="A36" s="238"/>
      <c r="B36" s="239"/>
      <c r="C36" s="240"/>
      <c r="D36" s="241"/>
      <c r="E36" s="242">
        <f>SUM(E35:I35)*$D35</f>
        <v>0</v>
      </c>
      <c r="F36" s="243"/>
      <c r="G36" s="243"/>
      <c r="H36" s="243"/>
      <c r="I36" s="244"/>
      <c r="J36" s="242">
        <f>SUM(J35:N35)*$D35</f>
        <v>0</v>
      </c>
      <c r="K36" s="243"/>
      <c r="L36" s="243"/>
      <c r="M36" s="243"/>
      <c r="N36" s="244"/>
      <c r="O36" s="242">
        <f>SUM(O35:S35)*$D35</f>
        <v>0</v>
      </c>
      <c r="P36" s="243"/>
      <c r="Q36" s="243"/>
      <c r="R36" s="243"/>
      <c r="S36" s="244"/>
      <c r="T36" s="242">
        <f>SUM(T35:X35)*$D35</f>
        <v>0</v>
      </c>
      <c r="U36" s="243"/>
      <c r="V36" s="243"/>
      <c r="W36" s="243"/>
      <c r="X36" s="244"/>
      <c r="Y36" s="242">
        <f>SUM(Y35:AC35)*$D35</f>
        <v>0</v>
      </c>
      <c r="Z36" s="243"/>
      <c r="AA36" s="243"/>
      <c r="AB36" s="243"/>
      <c r="AC36" s="244"/>
    </row>
    <row r="37" spans="1:31" ht="15" customHeight="1" x14ac:dyDescent="0.25">
      <c r="A37" s="245" t="s">
        <v>714</v>
      </c>
      <c r="B37" s="246" t="s">
        <v>715</v>
      </c>
      <c r="C37" s="247">
        <v>1.588136501188759E-2</v>
      </c>
      <c r="D37" s="248">
        <f>Orçamento!E368</f>
        <v>0</v>
      </c>
      <c r="E37" s="289"/>
      <c r="F37" s="290"/>
      <c r="G37" s="290"/>
      <c r="H37" s="293"/>
      <c r="I37" s="294"/>
      <c r="J37" s="289"/>
      <c r="K37" s="290"/>
      <c r="L37" s="290"/>
      <c r="M37" s="290"/>
      <c r="N37" s="291"/>
      <c r="O37" s="289"/>
      <c r="P37" s="290"/>
      <c r="Q37" s="290"/>
      <c r="R37" s="290"/>
      <c r="S37" s="291"/>
      <c r="T37" s="289"/>
      <c r="U37" s="290"/>
      <c r="V37" s="290"/>
      <c r="W37" s="290"/>
      <c r="X37" s="291"/>
      <c r="Y37" s="289"/>
      <c r="Z37" s="290"/>
      <c r="AA37" s="290"/>
      <c r="AB37" s="290"/>
      <c r="AC37" s="292"/>
      <c r="AE37" s="237"/>
    </row>
    <row r="38" spans="1:31" ht="15" customHeight="1" x14ac:dyDescent="0.25">
      <c r="A38" s="238"/>
      <c r="B38" s="239"/>
      <c r="C38" s="240"/>
      <c r="D38" s="241"/>
      <c r="E38" s="242">
        <f>SUM(E37:I37)*$D37</f>
        <v>0</v>
      </c>
      <c r="F38" s="243"/>
      <c r="G38" s="243"/>
      <c r="H38" s="243"/>
      <c r="I38" s="244"/>
      <c r="J38" s="242">
        <v>0</v>
      </c>
      <c r="K38" s="243"/>
      <c r="L38" s="243"/>
      <c r="M38" s="243"/>
      <c r="N38" s="244"/>
      <c r="O38" s="242">
        <v>0</v>
      </c>
      <c r="P38" s="243"/>
      <c r="Q38" s="243"/>
      <c r="R38" s="243"/>
      <c r="S38" s="244"/>
      <c r="T38" s="242">
        <v>0</v>
      </c>
      <c r="U38" s="243"/>
      <c r="V38" s="243"/>
      <c r="W38" s="243"/>
      <c r="X38" s="244"/>
      <c r="Y38" s="242">
        <v>0</v>
      </c>
      <c r="Z38" s="243"/>
      <c r="AA38" s="243"/>
      <c r="AB38" s="243"/>
      <c r="AC38" s="249"/>
    </row>
    <row r="39" spans="1:31" ht="15" customHeight="1" x14ac:dyDescent="0.25">
      <c r="A39" s="245" t="s">
        <v>740</v>
      </c>
      <c r="B39" s="246" t="s">
        <v>741</v>
      </c>
      <c r="C39" s="247">
        <v>3.6837792861296785E-2</v>
      </c>
      <c r="D39" s="248">
        <f>Orçamento!E379</f>
        <v>0</v>
      </c>
      <c r="E39" s="295"/>
      <c r="F39" s="293"/>
      <c r="G39" s="293"/>
      <c r="H39" s="293"/>
      <c r="I39" s="294"/>
      <c r="J39" s="289"/>
      <c r="K39" s="290"/>
      <c r="L39" s="290"/>
      <c r="M39" s="290"/>
      <c r="N39" s="291"/>
      <c r="O39" s="289"/>
      <c r="P39" s="290"/>
      <c r="Q39" s="290"/>
      <c r="R39" s="290"/>
      <c r="S39" s="291"/>
      <c r="T39" s="289"/>
      <c r="U39" s="290"/>
      <c r="V39" s="290"/>
      <c r="W39" s="290"/>
      <c r="X39" s="291"/>
      <c r="Y39" s="289"/>
      <c r="Z39" s="290"/>
      <c r="AA39" s="290"/>
      <c r="AB39" s="290"/>
      <c r="AC39" s="296"/>
      <c r="AE39" s="237"/>
    </row>
    <row r="40" spans="1:31" ht="15.75" customHeight="1" thickBot="1" x14ac:dyDescent="0.3">
      <c r="A40" s="250"/>
      <c r="B40" s="251"/>
      <c r="C40" s="252"/>
      <c r="D40" s="253"/>
      <c r="E40" s="254">
        <f>SUM(E39:I39)*$D39</f>
        <v>0</v>
      </c>
      <c r="F40" s="255"/>
      <c r="G40" s="255"/>
      <c r="H40" s="255"/>
      <c r="I40" s="256"/>
      <c r="J40" s="254">
        <v>0</v>
      </c>
      <c r="K40" s="255"/>
      <c r="L40" s="255"/>
      <c r="M40" s="255"/>
      <c r="N40" s="256"/>
      <c r="O40" s="254">
        <v>0</v>
      </c>
      <c r="P40" s="255"/>
      <c r="Q40" s="255"/>
      <c r="R40" s="255"/>
      <c r="S40" s="256"/>
      <c r="T40" s="254">
        <v>0</v>
      </c>
      <c r="U40" s="255"/>
      <c r="V40" s="255"/>
      <c r="W40" s="255"/>
      <c r="X40" s="256"/>
      <c r="Y40" s="254">
        <f>SUM(Y39:AC39)*$D39</f>
        <v>0</v>
      </c>
      <c r="Z40" s="255"/>
      <c r="AA40" s="255"/>
      <c r="AB40" s="255"/>
      <c r="AC40" s="257"/>
    </row>
    <row r="41" spans="1:31" ht="16.5" thickBot="1" x14ac:dyDescent="0.3">
      <c r="A41" s="258"/>
      <c r="B41" s="259"/>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row>
    <row r="42" spans="1:31" ht="15.75" thickBot="1" x14ac:dyDescent="0.3">
      <c r="A42" s="261"/>
      <c r="B42" s="262" t="s">
        <v>784</v>
      </c>
      <c r="C42" s="263">
        <v>0.99999999999999989</v>
      </c>
      <c r="D42" s="264">
        <f>SUM(D19:D40)</f>
        <v>0</v>
      </c>
      <c r="E42" s="265">
        <f>ROUND(E40+E38+E36+E34+E32+E30+E28+E26+E24+E22+E20,2)</f>
        <v>0</v>
      </c>
      <c r="F42" s="265"/>
      <c r="G42" s="265"/>
      <c r="H42" s="265"/>
      <c r="I42" s="265"/>
      <c r="J42" s="265">
        <f t="shared" ref="J42" si="0">ROUND(J40+J38+J36+J34+J32+J30+J28+J26+J24+J22+J20,2)</f>
        <v>0</v>
      </c>
      <c r="K42" s="265"/>
      <c r="L42" s="265"/>
      <c r="M42" s="265"/>
      <c r="N42" s="265"/>
      <c r="O42" s="265">
        <f t="shared" ref="O42" si="1">ROUND(O40+O38+O36+O34+O32+O30+O28+O26+O24+O22+O20,2)</f>
        <v>0</v>
      </c>
      <c r="P42" s="265"/>
      <c r="Q42" s="265"/>
      <c r="R42" s="265"/>
      <c r="S42" s="265"/>
      <c r="T42" s="265">
        <f t="shared" ref="T42" si="2">ROUND(T40+T38+T36+T34+T32+T30+T28+T26+T24+T22+T20,2)</f>
        <v>0</v>
      </c>
      <c r="U42" s="265"/>
      <c r="V42" s="265"/>
      <c r="W42" s="265"/>
      <c r="X42" s="265"/>
      <c r="Y42" s="265">
        <f t="shared" ref="Y42" si="3">ROUND(Y40+Y38+Y36+Y34+Y32+Y30+Y28+Y26+Y24+Y22+Y20,2)</f>
        <v>0</v>
      </c>
      <c r="Z42" s="265"/>
      <c r="AA42" s="265"/>
      <c r="AB42" s="265"/>
      <c r="AC42" s="265"/>
    </row>
    <row r="43" spans="1:31" ht="15.75" thickBot="1" x14ac:dyDescent="0.3">
      <c r="A43" s="261"/>
      <c r="B43" s="262"/>
      <c r="C43" s="263"/>
      <c r="D43" s="264"/>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row>
    <row r="44" spans="1:31" ht="15.75" thickBot="1" x14ac:dyDescent="0.3">
      <c r="A44" s="261"/>
      <c r="B44" s="262"/>
      <c r="C44" s="263"/>
      <c r="D44" s="264"/>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row>
    <row r="45" spans="1:31" ht="15.75" customHeight="1" thickBot="1" x14ac:dyDescent="0.3">
      <c r="A45" s="266"/>
      <c r="B45" s="267" t="s">
        <v>785</v>
      </c>
      <c r="C45" s="268">
        <v>1</v>
      </c>
      <c r="D45" s="269" t="e">
        <f>ROUND(D42+D42*Orçamento!$F$389,2)</f>
        <v>#VALUE!</v>
      </c>
      <c r="E45" s="270" t="e">
        <f>ROUND(E42+E42*Orçamento!$F$389,2)</f>
        <v>#VALUE!</v>
      </c>
      <c r="F45" s="270" t="e">
        <f>ROUND(F42+F42*Orçamento!$F$389,2)</f>
        <v>#VALUE!</v>
      </c>
      <c r="G45" s="270" t="e">
        <f>ROUND(G42+G42*Orçamento!$F$389,2)</f>
        <v>#VALUE!</v>
      </c>
      <c r="H45" s="270" t="e">
        <f>ROUND(H42+H42*Orçamento!$F$389,2)</f>
        <v>#VALUE!</v>
      </c>
      <c r="I45" s="270" t="e">
        <f>ROUND(I42+I42*Orçamento!$F$389,2)</f>
        <v>#VALUE!</v>
      </c>
      <c r="J45" s="270" t="e">
        <f>ROUND(J42+J42*Orçamento!$F$389,2)</f>
        <v>#VALUE!</v>
      </c>
      <c r="K45" s="270" t="e">
        <f>ROUND(K42+K42*Orçamento!$F$389,2)</f>
        <v>#VALUE!</v>
      </c>
      <c r="L45" s="270" t="e">
        <f>ROUND(L42+L42*Orçamento!$F$389,2)</f>
        <v>#VALUE!</v>
      </c>
      <c r="M45" s="270" t="e">
        <f>ROUND(M42+M42*Orçamento!$F$389,2)</f>
        <v>#VALUE!</v>
      </c>
      <c r="N45" s="270" t="e">
        <f>ROUND(N42+N42*Orçamento!$F$389,2)</f>
        <v>#VALUE!</v>
      </c>
      <c r="O45" s="270" t="e">
        <f>ROUND(O42+O42*Orçamento!$F$389,2)</f>
        <v>#VALUE!</v>
      </c>
      <c r="P45" s="270" t="e">
        <f>ROUND(P42+P42*Orçamento!$F$389,2)</f>
        <v>#VALUE!</v>
      </c>
      <c r="Q45" s="270" t="e">
        <f>ROUND(Q42+Q42*Orçamento!$F$389,2)</f>
        <v>#VALUE!</v>
      </c>
      <c r="R45" s="270" t="e">
        <f>ROUND(R42+R42*Orçamento!$F$389,2)</f>
        <v>#VALUE!</v>
      </c>
      <c r="S45" s="270" t="e">
        <f>ROUND(S42+S42*Orçamento!$F$389,2)</f>
        <v>#VALUE!</v>
      </c>
      <c r="T45" s="270" t="e">
        <f>ROUND(T42+T42*Orçamento!$F$389,2)</f>
        <v>#VALUE!</v>
      </c>
      <c r="U45" s="270" t="e">
        <f>ROUND(U42+U42*Orçamento!$F$389,2)</f>
        <v>#VALUE!</v>
      </c>
      <c r="V45" s="270" t="e">
        <f>ROUND(V42+V42*Orçamento!$F$389,2)</f>
        <v>#VALUE!</v>
      </c>
      <c r="W45" s="270" t="e">
        <f>ROUND(W42+W42*Orçamento!$F$389,2)</f>
        <v>#VALUE!</v>
      </c>
      <c r="X45" s="270" t="e">
        <f>ROUND(X42+X42*Orçamento!$F$389,2)</f>
        <v>#VALUE!</v>
      </c>
      <c r="Y45" s="270" t="e">
        <f>ROUND(Y42+Y42*Orçamento!$F$389,2)</f>
        <v>#VALUE!</v>
      </c>
      <c r="Z45" s="270" t="e">
        <f>ROUND(Z42+Z42*Orçamento!$F$389,2)</f>
        <v>#VALUE!</v>
      </c>
      <c r="AA45" s="270" t="e">
        <f>ROUND(AA42+AA42*Orçamento!$F$389,2)</f>
        <v>#VALUE!</v>
      </c>
      <c r="AB45" s="270" t="e">
        <f>ROUND(AB42+AB42*Orçamento!$F$389,2)</f>
        <v>#VALUE!</v>
      </c>
      <c r="AC45" s="270" t="e">
        <f>ROUND(AC42+AC42*Orçamento!$F$389,2)</f>
        <v>#VALUE!</v>
      </c>
    </row>
    <row r="46" spans="1:31" ht="15.75" customHeight="1" thickBot="1" x14ac:dyDescent="0.3">
      <c r="A46" s="266"/>
      <c r="B46" s="267"/>
      <c r="C46" s="268"/>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row>
    <row r="47" spans="1:31" ht="15.75" customHeight="1" thickBot="1" x14ac:dyDescent="0.3">
      <c r="A47" s="271"/>
      <c r="B47" s="272"/>
      <c r="C47" s="273"/>
      <c r="D47" s="274"/>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row>
    <row r="48" spans="1:31" x14ac:dyDescent="0.25">
      <c r="A48" s="276"/>
      <c r="B48" s="276"/>
      <c r="C48" s="276"/>
      <c r="D48" s="276"/>
      <c r="E48" s="232"/>
      <c r="F48" s="232"/>
      <c r="G48" s="232"/>
      <c r="H48" s="232"/>
      <c r="I48" s="232"/>
      <c r="J48" s="232"/>
      <c r="K48" s="232"/>
      <c r="L48" s="232"/>
      <c r="M48" s="232"/>
      <c r="N48" s="232"/>
      <c r="O48" s="232"/>
      <c r="P48" s="232"/>
      <c r="Q48" s="232"/>
      <c r="R48" s="232"/>
      <c r="S48" s="232"/>
      <c r="T48" s="277"/>
      <c r="U48" s="277"/>
      <c r="V48" s="277"/>
      <c r="W48" s="277"/>
      <c r="X48" s="277"/>
      <c r="Y48" s="232"/>
      <c r="Z48" s="232"/>
      <c r="AA48" s="232"/>
      <c r="AB48" s="232"/>
      <c r="AC48" s="232"/>
    </row>
    <row r="49" spans="1:29" x14ac:dyDescent="0.25">
      <c r="A49" s="276"/>
      <c r="B49" s="276"/>
      <c r="C49" s="276"/>
      <c r="D49" s="276"/>
      <c r="E49" s="232"/>
      <c r="F49" s="232"/>
      <c r="G49" s="232"/>
      <c r="H49" s="232"/>
      <c r="I49" s="232"/>
      <c r="J49" s="232"/>
      <c r="K49" s="232"/>
      <c r="L49" s="232"/>
      <c r="M49" s="232"/>
      <c r="N49" s="232"/>
      <c r="O49" s="232"/>
      <c r="P49" s="232"/>
      <c r="Q49" s="232"/>
      <c r="R49" s="232"/>
      <c r="S49" s="232"/>
      <c r="T49" s="278"/>
      <c r="U49" s="278"/>
      <c r="V49" s="278"/>
      <c r="W49" s="278"/>
      <c r="X49" s="278"/>
      <c r="Y49" s="232"/>
      <c r="Z49" s="232"/>
      <c r="AA49" s="232"/>
      <c r="AB49" s="232"/>
      <c r="AC49" s="232"/>
    </row>
  </sheetData>
  <sheetProtection algorithmName="SHA-512" hashValue="Hyh+MYITIFd2ajFlpYphRFiGTgDXr8dkXmCTD4jsReeJhndZpOoRBzMSH/q3Fo1qJHR0saFlK6t1U0mVubxOlg==" saltValue="UvXAuUt5OZ2MjOzZn3XM7w==" spinCount="100000" sheet="1" objects="1" scenarios="1" formatCells="0" formatColumns="0" formatRows="0" selectLockedCells="1"/>
  <mergeCells count="137">
    <mergeCell ref="A1:D1"/>
    <mergeCell ref="A2:D2"/>
    <mergeCell ref="A4:D4"/>
    <mergeCell ref="B7:D7"/>
    <mergeCell ref="E9:G9"/>
    <mergeCell ref="H9:I9"/>
    <mergeCell ref="E11:G11"/>
    <mergeCell ref="H11:J11"/>
    <mergeCell ref="B13:D13"/>
    <mergeCell ref="E13:G13"/>
    <mergeCell ref="H13:J13"/>
    <mergeCell ref="A16:A17"/>
    <mergeCell ref="B16:B17"/>
    <mergeCell ref="E16:I16"/>
    <mergeCell ref="J16:N16"/>
    <mergeCell ref="O16:S16"/>
    <mergeCell ref="T16:X16"/>
    <mergeCell ref="Y16:AC16"/>
    <mergeCell ref="A19:A20"/>
    <mergeCell ref="B19:B20"/>
    <mergeCell ref="C19:C20"/>
    <mergeCell ref="D19:D20"/>
    <mergeCell ref="E20:I20"/>
    <mergeCell ref="J20:N20"/>
    <mergeCell ref="O20:S20"/>
    <mergeCell ref="T20:X20"/>
    <mergeCell ref="Y20:AC20"/>
    <mergeCell ref="A21:A22"/>
    <mergeCell ref="B21:B22"/>
    <mergeCell ref="C21:C22"/>
    <mergeCell ref="D21:D22"/>
    <mergeCell ref="E22:I22"/>
    <mergeCell ref="J22:N22"/>
    <mergeCell ref="O22:S22"/>
    <mergeCell ref="T22:X22"/>
    <mergeCell ref="Y22:AC22"/>
    <mergeCell ref="A23:A24"/>
    <mergeCell ref="B23:B24"/>
    <mergeCell ref="C23:C24"/>
    <mergeCell ref="D23:D24"/>
    <mergeCell ref="E24:I24"/>
    <mergeCell ref="J24:N24"/>
    <mergeCell ref="O24:S24"/>
    <mergeCell ref="T24:X24"/>
    <mergeCell ref="Y24:AC24"/>
    <mergeCell ref="O26:S26"/>
    <mergeCell ref="T26:X26"/>
    <mergeCell ref="Y26:AC26"/>
    <mergeCell ref="A27:A28"/>
    <mergeCell ref="B27:B28"/>
    <mergeCell ref="C27:C28"/>
    <mergeCell ref="D27:D28"/>
    <mergeCell ref="E28:I28"/>
    <mergeCell ref="J28:N28"/>
    <mergeCell ref="O28:S28"/>
    <mergeCell ref="A25:A26"/>
    <mergeCell ref="B25:B26"/>
    <mergeCell ref="C25:C26"/>
    <mergeCell ref="D25:D26"/>
    <mergeCell ref="E26:I26"/>
    <mergeCell ref="J26:N26"/>
    <mergeCell ref="T28:X28"/>
    <mergeCell ref="Y28:AC28"/>
    <mergeCell ref="A29:A30"/>
    <mergeCell ref="B29:B30"/>
    <mergeCell ref="C29:C30"/>
    <mergeCell ref="D29:D30"/>
    <mergeCell ref="E30:I30"/>
    <mergeCell ref="J30:N30"/>
    <mergeCell ref="O30:S30"/>
    <mergeCell ref="T30:X30"/>
    <mergeCell ref="Y30:AC30"/>
    <mergeCell ref="A31:A32"/>
    <mergeCell ref="B31:B32"/>
    <mergeCell ref="C31:C32"/>
    <mergeCell ref="D31:D32"/>
    <mergeCell ref="E32:I32"/>
    <mergeCell ref="J32:N32"/>
    <mergeCell ref="O32:S32"/>
    <mergeCell ref="T32:X32"/>
    <mergeCell ref="Y32:AC32"/>
    <mergeCell ref="O34:S34"/>
    <mergeCell ref="T34:X34"/>
    <mergeCell ref="Y34:AC34"/>
    <mergeCell ref="A35:A36"/>
    <mergeCell ref="B35:B36"/>
    <mergeCell ref="C35:C36"/>
    <mergeCell ref="D35:D36"/>
    <mergeCell ref="E36:I36"/>
    <mergeCell ref="J36:N36"/>
    <mergeCell ref="O36:S36"/>
    <mergeCell ref="A33:A34"/>
    <mergeCell ref="B33:B34"/>
    <mergeCell ref="C33:C34"/>
    <mergeCell ref="D33:D34"/>
    <mergeCell ref="E34:I34"/>
    <mergeCell ref="J34:N34"/>
    <mergeCell ref="T36:X36"/>
    <mergeCell ref="Y36:AC36"/>
    <mergeCell ref="A37:A38"/>
    <mergeCell ref="B37:B38"/>
    <mergeCell ref="C37:C38"/>
    <mergeCell ref="D37:D38"/>
    <mergeCell ref="E38:I38"/>
    <mergeCell ref="J38:N38"/>
    <mergeCell ref="O38:S38"/>
    <mergeCell ref="T38:X38"/>
    <mergeCell ref="Y38:AC38"/>
    <mergeCell ref="A39:A40"/>
    <mergeCell ref="B39:B40"/>
    <mergeCell ref="C39:C40"/>
    <mergeCell ref="D39:D40"/>
    <mergeCell ref="E40:I40"/>
    <mergeCell ref="J40:N40"/>
    <mergeCell ref="O40:S40"/>
    <mergeCell ref="T40:X40"/>
    <mergeCell ref="Y40:AC40"/>
    <mergeCell ref="T45:X47"/>
    <mergeCell ref="Y45:AC47"/>
    <mergeCell ref="T48:X48"/>
    <mergeCell ref="T49:X49"/>
    <mergeCell ref="O42:S44"/>
    <mergeCell ref="T42:X44"/>
    <mergeCell ref="Y42:AC44"/>
    <mergeCell ref="A45:A47"/>
    <mergeCell ref="B45:B47"/>
    <mergeCell ref="C45:C47"/>
    <mergeCell ref="D45:D47"/>
    <mergeCell ref="E45:I47"/>
    <mergeCell ref="J45:N47"/>
    <mergeCell ref="O45:S47"/>
    <mergeCell ref="A42:A44"/>
    <mergeCell ref="B42:B44"/>
    <mergeCell ref="C42:C44"/>
    <mergeCell ref="D42:D44"/>
    <mergeCell ref="E42:I44"/>
    <mergeCell ref="J42:N44"/>
  </mergeCells>
  <conditionalFormatting sqref="E23:AC23 E25:AC25 E27:AC27 E31:AC31 E33:AC33 E35:AC35 E37:AC37 E39:AC39 E21:AC21 E29:AC29 E19:AC19">
    <cfRule type="cellIs" dxfId="0" priority="1" operator="greaterThan">
      <formula>0.00000000001</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Orçamento</vt: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User-PC</cp:lastModifiedBy>
  <cp:lastPrinted>2021-08-03T13:13:37Z</cp:lastPrinted>
  <dcterms:created xsi:type="dcterms:W3CDTF">2021-08-03T13:08:53Z</dcterms:created>
  <dcterms:modified xsi:type="dcterms:W3CDTF">2022-02-15T09:34:06Z</dcterms:modified>
</cp:coreProperties>
</file>